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K:\Shashank\FY 2025-26\167th\Website\Annexure\"/>
    </mc:Choice>
  </mc:AlternateContent>
  <xr:revisionPtr revIDLastSave="0" documentId="13_ncr:1_{DC93DE36-1526-4FC2-A08D-AF34A67F4096}" xr6:coauthVersionLast="47" xr6:coauthVersionMax="47" xr10:uidLastSave="{00000000-0000-0000-0000-000000000000}"/>
  <bookViews>
    <workbookView xWindow="-120" yWindow="-120" windowWidth="29040" windowHeight="15720" tabRatio="842" firstSheet="1" activeTab="16" xr2:uid="{00000000-000D-0000-FFFF-FFFF00000000}"/>
  </bookViews>
  <sheets>
    <sheet name="Annex 13A" sheetId="1" r:id="rId1"/>
    <sheet name="Annex 13B" sheetId="2" r:id="rId2"/>
    <sheet name="Annex 13C" sheetId="3" r:id="rId3"/>
    <sheet name="Annex 13D" sheetId="4" r:id="rId4"/>
    <sheet name="Annex 14" sheetId="5" r:id="rId5"/>
    <sheet name="Annex 14A" sheetId="6" r:id="rId6"/>
    <sheet name="Annex 15" sheetId="7" r:id="rId7"/>
    <sheet name="Annex 15A" sheetId="8" r:id="rId8"/>
    <sheet name="Annex 16" sheetId="9" r:id="rId9"/>
    <sheet name="Annex 17" sheetId="10" r:id="rId10"/>
    <sheet name="Annex 17A" sheetId="11" r:id="rId11"/>
    <sheet name="Annex 18" sheetId="12" r:id="rId12"/>
    <sheet name="Annex 18A" sheetId="13" r:id="rId13"/>
    <sheet name="Annex 19" sheetId="14" r:id="rId14"/>
    <sheet name="Annex 19A" sheetId="15" r:id="rId15"/>
    <sheet name="Annex 20" sheetId="16" r:id="rId16"/>
    <sheet name="Annex 20A" sheetId="17" r:id="rId17"/>
  </sheets>
  <externalReferences>
    <externalReference r:id="rId18"/>
  </externalReferences>
  <definedNames>
    <definedName name="_xlnm._FilterDatabase" localSheetId="12" hidden="1">'Annex 18A'!$A$3:$Q$3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5" i="17" l="1"/>
  <c r="I45" i="17"/>
  <c r="H45" i="17"/>
  <c r="F45" i="17"/>
  <c r="E45" i="17"/>
  <c r="D45" i="17"/>
  <c r="C45" i="17"/>
  <c r="G41" i="17"/>
  <c r="G40" i="17"/>
  <c r="G38" i="17"/>
  <c r="G36" i="17"/>
  <c r="G35" i="17"/>
  <c r="G32" i="17"/>
  <c r="G31" i="17"/>
  <c r="G30" i="17"/>
  <c r="G29" i="17"/>
  <c r="G25" i="17"/>
  <c r="G24" i="17"/>
  <c r="G21" i="17"/>
  <c r="G20" i="17"/>
  <c r="G18" i="17"/>
  <c r="G16" i="17"/>
  <c r="G13" i="17"/>
  <c r="G11" i="17"/>
  <c r="G10" i="17"/>
  <c r="G9" i="17"/>
  <c r="G6" i="17"/>
  <c r="G45" i="17" s="1"/>
  <c r="J27" i="16"/>
  <c r="I27" i="16"/>
  <c r="H27" i="16"/>
  <c r="G27" i="16"/>
  <c r="F27" i="16"/>
  <c r="E27" i="16"/>
  <c r="D27" i="16"/>
  <c r="J45" i="15" l="1"/>
  <c r="I45" i="15"/>
  <c r="H45" i="15"/>
  <c r="G45" i="15"/>
  <c r="F45" i="15"/>
  <c r="E45" i="15"/>
  <c r="D45" i="15"/>
  <c r="C45" i="15"/>
  <c r="K38" i="15"/>
  <c r="K21" i="15"/>
  <c r="K44" i="15"/>
  <c r="K18" i="15"/>
  <c r="K7" i="15"/>
  <c r="K32" i="15"/>
  <c r="K31" i="15"/>
  <c r="K36" i="15"/>
  <c r="K19" i="15"/>
  <c r="K12" i="15"/>
  <c r="K8" i="15"/>
  <c r="K30" i="15"/>
  <c r="K6" i="15"/>
  <c r="K14" i="15"/>
  <c r="K42" i="15"/>
  <c r="K24" i="15"/>
  <c r="K22" i="15"/>
  <c r="K11" i="15"/>
  <c r="K28" i="15"/>
  <c r="K20" i="15"/>
  <c r="K13" i="15"/>
  <c r="K29" i="15"/>
  <c r="K9" i="15"/>
  <c r="K41" i="15"/>
  <c r="K5" i="15"/>
  <c r="K37" i="15"/>
  <c r="K10" i="15"/>
  <c r="K33" i="15"/>
  <c r="K27" i="15"/>
  <c r="K17" i="15"/>
  <c r="K25" i="15"/>
  <c r="K34" i="15"/>
  <c r="K16" i="15"/>
  <c r="K43" i="15"/>
  <c r="K4" i="15"/>
  <c r="K15" i="15"/>
  <c r="K26" i="15"/>
  <c r="K40" i="15"/>
  <c r="K35" i="15"/>
  <c r="K39" i="15"/>
  <c r="J26" i="14"/>
  <c r="I26" i="14"/>
  <c r="H26" i="14"/>
  <c r="G26" i="14"/>
  <c r="F26" i="14"/>
  <c r="E26" i="14"/>
  <c r="K26" i="14" s="1"/>
  <c r="D26" i="14"/>
  <c r="C26" i="14"/>
  <c r="K25" i="14"/>
  <c r="K24" i="14"/>
  <c r="K23" i="14"/>
  <c r="K22" i="14"/>
  <c r="K21" i="14"/>
  <c r="K20" i="14"/>
  <c r="K19" i="14"/>
  <c r="K18" i="14"/>
  <c r="K17" i="14"/>
  <c r="K16" i="14"/>
  <c r="K15" i="14"/>
  <c r="K14" i="14"/>
  <c r="K13" i="14"/>
  <c r="K12" i="14"/>
  <c r="K11" i="14"/>
  <c r="K10" i="14"/>
  <c r="K9" i="14"/>
  <c r="K8" i="14"/>
  <c r="K7" i="14"/>
  <c r="K6" i="14"/>
  <c r="K5" i="14"/>
  <c r="K4" i="14"/>
  <c r="K45" i="15" l="1"/>
  <c r="I45" i="9" l="1"/>
  <c r="G45" i="9"/>
  <c r="H45" i="9" s="1"/>
  <c r="F45" i="9"/>
  <c r="E45" i="9"/>
  <c r="D45" i="9"/>
  <c r="C45" i="9"/>
  <c r="H44" i="9"/>
  <c r="H43" i="9"/>
  <c r="H42" i="9"/>
  <c r="H41" i="9"/>
  <c r="H40" i="9"/>
  <c r="H39" i="9"/>
  <c r="H38" i="9"/>
  <c r="H37" i="9"/>
  <c r="H36" i="9"/>
  <c r="H35" i="9"/>
  <c r="H34" i="9"/>
  <c r="H33" i="9"/>
  <c r="H32" i="9"/>
  <c r="H31" i="9"/>
  <c r="H30" i="9"/>
  <c r="H29" i="9"/>
  <c r="H28" i="9"/>
  <c r="H27" i="9"/>
  <c r="H26" i="9"/>
  <c r="H25" i="9"/>
  <c r="H24" i="9"/>
  <c r="H23" i="9"/>
  <c r="H22" i="9"/>
  <c r="H21" i="9"/>
  <c r="H20" i="9"/>
  <c r="H18" i="9"/>
  <c r="H17" i="9"/>
  <c r="H16" i="9"/>
  <c r="H15" i="9"/>
  <c r="H14" i="9"/>
  <c r="H13" i="9"/>
  <c r="H12" i="9"/>
  <c r="H11" i="9"/>
  <c r="H10" i="9"/>
  <c r="H9" i="9"/>
  <c r="H8" i="9"/>
  <c r="H7" i="9"/>
  <c r="H6" i="9"/>
  <c r="H5" i="9"/>
  <c r="H4" i="9"/>
  <c r="H3" i="9"/>
  <c r="F48" i="8" l="1"/>
  <c r="E48" i="8"/>
  <c r="D48" i="8"/>
  <c r="C48" i="8"/>
  <c r="F69" i="7"/>
  <c r="E69" i="7"/>
  <c r="D69" i="7"/>
  <c r="C69" i="7"/>
  <c r="F64" i="7"/>
  <c r="E64" i="7"/>
  <c r="D64" i="7"/>
  <c r="C64" i="7"/>
  <c r="F53" i="7"/>
  <c r="E53" i="7"/>
  <c r="D53" i="7"/>
  <c r="C53" i="7"/>
  <c r="F49" i="7"/>
  <c r="E49" i="7"/>
  <c r="D49" i="7"/>
  <c r="C49" i="7"/>
  <c r="F45" i="7"/>
  <c r="E45" i="7"/>
  <c r="D45" i="7"/>
  <c r="C45" i="7"/>
  <c r="F18" i="7"/>
  <c r="F46" i="7" s="1"/>
  <c r="F70" i="7" s="1"/>
  <c r="E18" i="7"/>
  <c r="E46" i="7" s="1"/>
  <c r="E70" i="7" s="1"/>
  <c r="D18" i="7"/>
  <c r="D46" i="7" s="1"/>
  <c r="D70" i="7" s="1"/>
  <c r="C18" i="7"/>
  <c r="C46" i="7" s="1"/>
  <c r="C70" i="7" s="1"/>
  <c r="H44" i="6" l="1"/>
  <c r="G44" i="6"/>
  <c r="F44" i="6"/>
  <c r="E44" i="6"/>
  <c r="D44" i="6"/>
  <c r="G43" i="6"/>
  <c r="G42" i="6"/>
  <c r="G41" i="6"/>
  <c r="G40" i="6"/>
  <c r="G39" i="6"/>
  <c r="G38" i="6"/>
  <c r="G37" i="6"/>
  <c r="G36" i="6"/>
  <c r="G35" i="6"/>
  <c r="G34" i="6"/>
  <c r="G33" i="6"/>
  <c r="G32" i="6"/>
  <c r="G31" i="6"/>
  <c r="G30" i="6"/>
  <c r="G29" i="6"/>
  <c r="G28" i="6"/>
  <c r="G27" i="6"/>
  <c r="G26" i="6"/>
  <c r="G25" i="6"/>
  <c r="G24" i="6"/>
  <c r="G23" i="6"/>
  <c r="G22" i="6"/>
  <c r="G21" i="6"/>
  <c r="G20" i="6"/>
  <c r="G19" i="6"/>
  <c r="G18" i="6"/>
  <c r="G17" i="6"/>
  <c r="G16" i="6"/>
  <c r="G15" i="6"/>
  <c r="G14" i="6"/>
  <c r="G13" i="6"/>
  <c r="G12" i="6"/>
  <c r="G11" i="6"/>
  <c r="G10" i="6"/>
  <c r="G9" i="6"/>
  <c r="G8" i="6"/>
  <c r="G7" i="6"/>
  <c r="G6" i="6"/>
  <c r="G5" i="6"/>
  <c r="G4" i="6"/>
  <c r="G3" i="6"/>
  <c r="J51" i="5"/>
  <c r="J52" i="5" s="1"/>
  <c r="G51" i="5"/>
  <c r="D51" i="5"/>
  <c r="F50" i="5"/>
  <c r="I50" i="5" s="1"/>
  <c r="I49" i="5"/>
  <c r="F49" i="5"/>
  <c r="H49" i="5" s="1"/>
  <c r="F48" i="5"/>
  <c r="I48" i="5" s="1"/>
  <c r="F47" i="5"/>
  <c r="H47" i="5" s="1"/>
  <c r="F46" i="5"/>
  <c r="I46" i="5" s="1"/>
  <c r="F45" i="5"/>
  <c r="F51" i="5" s="1"/>
  <c r="I44" i="5"/>
  <c r="H44" i="5"/>
  <c r="E44" i="5"/>
  <c r="D44" i="5"/>
  <c r="F43" i="5"/>
  <c r="I43" i="5" s="1"/>
  <c r="J42" i="5"/>
  <c r="G42" i="5"/>
  <c r="D42" i="5"/>
  <c r="F41" i="5"/>
  <c r="F42" i="5" s="1"/>
  <c r="J40" i="5"/>
  <c r="G40" i="5"/>
  <c r="H40" i="5" s="1"/>
  <c r="D40" i="5"/>
  <c r="F39" i="5"/>
  <c r="I39" i="5" s="1"/>
  <c r="I38" i="5"/>
  <c r="F38" i="5"/>
  <c r="H38" i="5" s="1"/>
  <c r="F37" i="5"/>
  <c r="I37" i="5" s="1"/>
  <c r="F36" i="5"/>
  <c r="H36" i="5" s="1"/>
  <c r="H35" i="5"/>
  <c r="F35" i="5"/>
  <c r="I35" i="5" s="1"/>
  <c r="F34" i="5"/>
  <c r="I34" i="5" s="1"/>
  <c r="I33" i="5"/>
  <c r="H33" i="5"/>
  <c r="F33" i="5"/>
  <c r="I32" i="5"/>
  <c r="F32" i="5"/>
  <c r="H32" i="5" s="1"/>
  <c r="F31" i="5"/>
  <c r="I31" i="5" s="1"/>
  <c r="I30" i="5"/>
  <c r="F30" i="5"/>
  <c r="H30" i="5" s="1"/>
  <c r="F29" i="5"/>
  <c r="I29" i="5" s="1"/>
  <c r="F28" i="5"/>
  <c r="H28" i="5" s="1"/>
  <c r="H27" i="5"/>
  <c r="F27" i="5"/>
  <c r="I27" i="5" s="1"/>
  <c r="F26" i="5"/>
  <c r="H26" i="5" s="1"/>
  <c r="I25" i="5"/>
  <c r="H25" i="5"/>
  <c r="F25" i="5"/>
  <c r="I24" i="5"/>
  <c r="F24" i="5"/>
  <c r="H24" i="5" s="1"/>
  <c r="F23" i="5"/>
  <c r="I23" i="5" s="1"/>
  <c r="I22" i="5"/>
  <c r="F22" i="5"/>
  <c r="H22" i="5" s="1"/>
  <c r="F21" i="5"/>
  <c r="I21" i="5" s="1"/>
  <c r="F20" i="5"/>
  <c r="H20" i="5" s="1"/>
  <c r="H19" i="5"/>
  <c r="F19" i="5"/>
  <c r="I19" i="5" s="1"/>
  <c r="F18" i="5"/>
  <c r="H18" i="5" s="1"/>
  <c r="I17" i="5"/>
  <c r="H17" i="5"/>
  <c r="F17" i="5"/>
  <c r="F40" i="5" s="1"/>
  <c r="I40" i="5" s="1"/>
  <c r="J16" i="5"/>
  <c r="G16" i="5"/>
  <c r="D16" i="5"/>
  <c r="D52" i="5" s="1"/>
  <c r="I15" i="5"/>
  <c r="F15" i="5"/>
  <c r="H15" i="5" s="1"/>
  <c r="F14" i="5"/>
  <c r="I14" i="5" s="1"/>
  <c r="F13" i="5"/>
  <c r="I13" i="5" s="1"/>
  <c r="H12" i="5"/>
  <c r="F12" i="5"/>
  <c r="I12" i="5" s="1"/>
  <c r="F11" i="5"/>
  <c r="I11" i="5" s="1"/>
  <c r="I10" i="5"/>
  <c r="H10" i="5"/>
  <c r="F10" i="5"/>
  <c r="I9" i="5"/>
  <c r="F9" i="5"/>
  <c r="H9" i="5" s="1"/>
  <c r="F8" i="5"/>
  <c r="I8" i="5" s="1"/>
  <c r="I7" i="5"/>
  <c r="F7" i="5"/>
  <c r="H7" i="5" s="1"/>
  <c r="F6" i="5"/>
  <c r="I6" i="5" s="1"/>
  <c r="F5" i="5"/>
  <c r="I5" i="5" s="1"/>
  <c r="H4" i="5"/>
  <c r="F4" i="5"/>
  <c r="I4" i="5" s="1"/>
  <c r="H42" i="5" l="1"/>
  <c r="I42" i="5"/>
  <c r="I51" i="5"/>
  <c r="H51" i="5"/>
  <c r="H8" i="5"/>
  <c r="F16" i="5"/>
  <c r="F52" i="5" s="1"/>
  <c r="H23" i="5"/>
  <c r="I28" i="5"/>
  <c r="H31" i="5"/>
  <c r="I36" i="5"/>
  <c r="H39" i="5"/>
  <c r="I47" i="5"/>
  <c r="H50" i="5"/>
  <c r="H13" i="5"/>
  <c r="H34" i="5"/>
  <c r="H41" i="5"/>
  <c r="H45" i="5"/>
  <c r="H5" i="5"/>
  <c r="H11" i="5"/>
  <c r="H6" i="5"/>
  <c r="H14" i="5"/>
  <c r="I18" i="5"/>
  <c r="H21" i="5"/>
  <c r="I26" i="5"/>
  <c r="H29" i="5"/>
  <c r="H37" i="5"/>
  <c r="I41" i="5"/>
  <c r="H43" i="5"/>
  <c r="I45" i="5"/>
  <c r="H48" i="5"/>
  <c r="G52" i="5"/>
  <c r="I20" i="5"/>
  <c r="H46" i="5"/>
  <c r="I16" i="5" l="1"/>
  <c r="H16" i="5"/>
  <c r="I52" i="5"/>
  <c r="H52" i="5"/>
  <c r="D38" i="4" l="1"/>
  <c r="C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38" i="4" s="1"/>
  <c r="E6" i="4"/>
  <c r="E5" i="4"/>
  <c r="D38" i="3"/>
  <c r="C38" i="3"/>
  <c r="E37" i="3"/>
  <c r="E38" i="3" s="1"/>
  <c r="D35" i="3"/>
  <c r="C34" i="3"/>
  <c r="E34" i="3" s="1"/>
  <c r="E33" i="3"/>
  <c r="C33" i="3"/>
  <c r="C32" i="3"/>
  <c r="E32" i="3" s="1"/>
  <c r="C31" i="3"/>
  <c r="E31" i="3" s="1"/>
  <c r="C30" i="3"/>
  <c r="E30" i="3" s="1"/>
  <c r="E29" i="3"/>
  <c r="C29" i="3"/>
  <c r="C28" i="3"/>
  <c r="E28" i="3" s="1"/>
  <c r="C27" i="3"/>
  <c r="E27" i="3" s="1"/>
  <c r="C26" i="3"/>
  <c r="E26" i="3" s="1"/>
  <c r="E25" i="3"/>
  <c r="C25" i="3"/>
  <c r="C24" i="3"/>
  <c r="E24" i="3" s="1"/>
  <c r="C23" i="3"/>
  <c r="E23" i="3" s="1"/>
  <c r="C22" i="3"/>
  <c r="E22" i="3" s="1"/>
  <c r="E21" i="3"/>
  <c r="C21" i="3"/>
  <c r="C20" i="3"/>
  <c r="C35" i="3" s="1"/>
  <c r="D18" i="3"/>
  <c r="D39" i="3" s="1"/>
  <c r="C17" i="3"/>
  <c r="E17" i="3" s="1"/>
  <c r="C16" i="3"/>
  <c r="E16" i="3" s="1"/>
  <c r="E15" i="3"/>
  <c r="C14" i="3"/>
  <c r="E14" i="3" s="1"/>
  <c r="C13" i="3"/>
  <c r="E13" i="3" s="1"/>
  <c r="C12" i="3"/>
  <c r="E12" i="3" s="1"/>
  <c r="C11" i="3"/>
  <c r="E11" i="3" s="1"/>
  <c r="C10" i="3"/>
  <c r="E10" i="3" s="1"/>
  <c r="C9" i="3"/>
  <c r="E9" i="3" s="1"/>
  <c r="C8" i="3"/>
  <c r="E8" i="3" s="1"/>
  <c r="C7" i="3"/>
  <c r="E7" i="3" s="1"/>
  <c r="C6" i="3"/>
  <c r="E6" i="3" s="1"/>
  <c r="E18" i="3" l="1"/>
  <c r="E39" i="3" s="1"/>
  <c r="E20" i="3"/>
  <c r="E35" i="3" s="1"/>
  <c r="C18" i="3"/>
  <c r="C39" i="3" s="1"/>
  <c r="J36" i="2" l="1"/>
  <c r="G36" i="2"/>
  <c r="H36" i="2" s="1"/>
  <c r="F36" i="2"/>
  <c r="E36" i="2"/>
  <c r="L36" i="2" s="1"/>
  <c r="D36" i="2"/>
  <c r="C36" i="2"/>
  <c r="L35" i="2"/>
  <c r="J35" i="2"/>
  <c r="H35" i="2"/>
  <c r="L34" i="2"/>
  <c r="J34" i="2"/>
  <c r="H34" i="2"/>
  <c r="L33" i="2"/>
  <c r="J33" i="2"/>
  <c r="H33" i="2"/>
  <c r="L32" i="2"/>
  <c r="J32" i="2"/>
  <c r="H32" i="2"/>
  <c r="L31" i="2"/>
  <c r="J31" i="2"/>
  <c r="H31" i="2"/>
  <c r="L30" i="2"/>
  <c r="J30" i="2"/>
  <c r="H30" i="2"/>
  <c r="L29" i="2"/>
  <c r="J29" i="2"/>
  <c r="H29" i="2"/>
  <c r="L28" i="2"/>
  <c r="J28" i="2"/>
  <c r="H28" i="2"/>
  <c r="L27" i="2"/>
  <c r="J27" i="2"/>
  <c r="H27" i="2"/>
  <c r="L26" i="2"/>
  <c r="J26" i="2"/>
  <c r="H26" i="2"/>
  <c r="L25" i="2"/>
  <c r="J25" i="2"/>
  <c r="H25" i="2"/>
  <c r="L24" i="2"/>
  <c r="J24" i="2"/>
  <c r="H24" i="2"/>
  <c r="L23" i="2"/>
  <c r="J23" i="2"/>
  <c r="H23" i="2"/>
  <c r="L22" i="2"/>
  <c r="J22" i="2"/>
  <c r="H22" i="2"/>
  <c r="L21" i="2"/>
  <c r="J21" i="2"/>
  <c r="H21" i="2"/>
  <c r="L20" i="2"/>
  <c r="J20" i="2"/>
  <c r="H20" i="2"/>
  <c r="L19" i="2"/>
  <c r="J19" i="2"/>
  <c r="H19" i="2"/>
  <c r="L18" i="2"/>
  <c r="J18" i="2"/>
  <c r="H18" i="2"/>
  <c r="L17" i="2"/>
  <c r="J17" i="2"/>
  <c r="H17" i="2"/>
  <c r="L16" i="2"/>
  <c r="J16" i="2"/>
  <c r="H16" i="2"/>
  <c r="L15" i="2"/>
  <c r="J15" i="2"/>
  <c r="H15" i="2"/>
  <c r="L14" i="2"/>
  <c r="J14" i="2"/>
  <c r="H14" i="2"/>
  <c r="L13" i="2"/>
  <c r="J13" i="2"/>
  <c r="H13" i="2"/>
  <c r="L12" i="2"/>
  <c r="J12" i="2"/>
  <c r="H12" i="2"/>
  <c r="L11" i="2"/>
  <c r="J11" i="2"/>
  <c r="H11" i="2"/>
  <c r="L10" i="2"/>
  <c r="J10" i="2"/>
  <c r="H10" i="2"/>
  <c r="L9" i="2"/>
  <c r="J9" i="2"/>
  <c r="H9" i="2"/>
  <c r="L8" i="2"/>
  <c r="J8" i="2"/>
  <c r="H8" i="2"/>
  <c r="L7" i="2"/>
  <c r="J7" i="2"/>
  <c r="H7" i="2"/>
  <c r="L6" i="2"/>
  <c r="J6" i="2"/>
  <c r="H6" i="2"/>
  <c r="L5" i="2"/>
  <c r="J5" i="2"/>
  <c r="H5" i="2"/>
  <c r="L4" i="2"/>
  <c r="J4" i="2"/>
  <c r="H4" i="2"/>
  <c r="L3" i="2"/>
  <c r="J3" i="2"/>
  <c r="H3" i="2"/>
  <c r="M32" i="1"/>
  <c r="K32" i="1"/>
  <c r="I32" i="1"/>
  <c r="M30" i="1"/>
  <c r="K30" i="1"/>
  <c r="I30" i="1"/>
  <c r="L29" i="1"/>
  <c r="M29" i="1" s="1"/>
  <c r="J29" i="1"/>
  <c r="K29" i="1" s="1"/>
  <c r="H29" i="1"/>
  <c r="I29" i="1" s="1"/>
  <c r="G29" i="1"/>
  <c r="F29" i="1"/>
  <c r="E29" i="1"/>
  <c r="D29" i="1"/>
  <c r="M28" i="1"/>
  <c r="K28" i="1"/>
  <c r="I28" i="1"/>
  <c r="M27" i="1"/>
  <c r="K27" i="1"/>
  <c r="I27" i="1"/>
  <c r="M26" i="1"/>
  <c r="K26" i="1"/>
  <c r="I26" i="1"/>
  <c r="M25" i="1"/>
  <c r="K25" i="1"/>
  <c r="I25" i="1"/>
  <c r="M24" i="1"/>
  <c r="K24" i="1"/>
  <c r="I24" i="1"/>
  <c r="M23" i="1"/>
  <c r="K23" i="1"/>
  <c r="I23" i="1"/>
  <c r="M22" i="1"/>
  <c r="K22" i="1"/>
  <c r="I22" i="1"/>
  <c r="M21" i="1"/>
  <c r="K21" i="1"/>
  <c r="I21" i="1"/>
  <c r="M20" i="1"/>
  <c r="K20" i="1"/>
  <c r="I20" i="1"/>
  <c r="M19" i="1"/>
  <c r="K19" i="1"/>
  <c r="I19" i="1"/>
  <c r="M18" i="1"/>
  <c r="K18" i="1"/>
  <c r="I18" i="1"/>
  <c r="M17" i="1"/>
  <c r="K17" i="1"/>
  <c r="I17" i="1"/>
  <c r="M16" i="1"/>
  <c r="K16" i="1"/>
  <c r="I16" i="1"/>
  <c r="M15" i="1"/>
  <c r="L15" i="1"/>
  <c r="K15" i="1"/>
  <c r="J15" i="1"/>
  <c r="I15" i="1"/>
  <c r="H15" i="1"/>
  <c r="G15" i="1"/>
  <c r="F15" i="1"/>
  <c r="E15" i="1"/>
  <c r="D15" i="1"/>
  <c r="M14" i="1"/>
  <c r="K14" i="1"/>
  <c r="I14" i="1"/>
  <c r="M13" i="1"/>
  <c r="K13" i="1"/>
  <c r="I13" i="1"/>
  <c r="M12" i="1"/>
  <c r="K12" i="1"/>
  <c r="I12" i="1"/>
  <c r="M11" i="1"/>
  <c r="K11" i="1"/>
  <c r="I11" i="1"/>
  <c r="M10" i="1"/>
  <c r="K10" i="1"/>
  <c r="I10" i="1"/>
  <c r="M9" i="1"/>
  <c r="K9" i="1"/>
  <c r="I9" i="1"/>
  <c r="M8" i="1"/>
  <c r="K8" i="1"/>
  <c r="I8" i="1"/>
  <c r="M7" i="1"/>
  <c r="K7" i="1"/>
  <c r="I7" i="1"/>
  <c r="M6" i="1"/>
  <c r="K6" i="1"/>
  <c r="I6" i="1"/>
  <c r="M5" i="1"/>
  <c r="K5" i="1"/>
  <c r="I5" i="1"/>
  <c r="M4" i="1"/>
  <c r="K4" i="1"/>
  <c r="I4" i="1"/>
  <c r="M3" i="1"/>
  <c r="K3" i="1"/>
  <c r="I3" i="1"/>
</calcChain>
</file>

<file path=xl/sharedStrings.xml><?xml version="1.0" encoding="utf-8"?>
<sst xmlns="http://schemas.openxmlformats.org/spreadsheetml/2006/main" count="978" uniqueCount="402">
  <si>
    <t>Bank Wise Progress under PMJDY in the State as on 30.09.2025</t>
  </si>
  <si>
    <t>Sr.No.</t>
  </si>
  <si>
    <t>Name of Bank</t>
  </si>
  <si>
    <t>Type of Bank</t>
  </si>
  <si>
    <t>Rural A/C</t>
  </si>
  <si>
    <t>Urban A/C</t>
  </si>
  <si>
    <t>Total A/C</t>
  </si>
  <si>
    <t>Total Deposit</t>
  </si>
  <si>
    <t>Zero Balance Account</t>
  </si>
  <si>
    <t>% Zero Balance Account</t>
  </si>
  <si>
    <t>RupayCard Issued</t>
  </si>
  <si>
    <t>% RupayCard Issued</t>
  </si>
  <si>
    <t>Aadhaar Seeded</t>
  </si>
  <si>
    <t>% Aadhaar Seeded</t>
  </si>
  <si>
    <t>Bank of Baroda</t>
  </si>
  <si>
    <t>PSB</t>
  </si>
  <si>
    <t>Bank of India</t>
  </si>
  <si>
    <t>Bank of Maharashtra</t>
  </si>
  <si>
    <t>Canara Bank</t>
  </si>
  <si>
    <t>Central Bank of India</t>
  </si>
  <si>
    <t>Indian Bank</t>
  </si>
  <si>
    <t>Indian Overseas Bank</t>
  </si>
  <si>
    <t>Punjab &amp; Sind Bank</t>
  </si>
  <si>
    <t>Punjab National Bank</t>
  </si>
  <si>
    <t>State Bank of India</t>
  </si>
  <si>
    <t>UCO Bank</t>
  </si>
  <si>
    <t>Union Bank of India</t>
  </si>
  <si>
    <t>PSB Total</t>
  </si>
  <si>
    <t>Axis Bank Ltd</t>
  </si>
  <si>
    <t>PVT</t>
  </si>
  <si>
    <t>City Union Bank Ltd</t>
  </si>
  <si>
    <t>Federal Bank Ltd</t>
  </si>
  <si>
    <t>HDFC Bank Ltd</t>
  </si>
  <si>
    <t>ICICI Bank Ltd</t>
  </si>
  <si>
    <t>IDBI Bank Ltd.</t>
  </si>
  <si>
    <t>IndusInd Bank Ltd</t>
  </si>
  <si>
    <t>Jammu &amp; Kashmir Bank Ltd</t>
  </si>
  <si>
    <t>Karur Vysya Bank</t>
  </si>
  <si>
    <t>Kotak Mahindra Bank Ltd</t>
  </si>
  <si>
    <t>RBL Bank Ltd</t>
  </si>
  <si>
    <t>South Indian Bank Ltd</t>
  </si>
  <si>
    <t>Yes Bank Ltd</t>
  </si>
  <si>
    <t>PVT Total</t>
  </si>
  <si>
    <t>Rajasthan Gramin Bank</t>
  </si>
  <si>
    <t>RRB</t>
  </si>
  <si>
    <t>RRB Total</t>
  </si>
  <si>
    <t>Grand Total</t>
  </si>
  <si>
    <t>District Wise Progress under PMJDY in the State as on 30.09.2025</t>
  </si>
  <si>
    <t>Ajmer</t>
  </si>
  <si>
    <t>Alwar</t>
  </si>
  <si>
    <t>Banswara</t>
  </si>
  <si>
    <t>Baran</t>
  </si>
  <si>
    <t>Barmer</t>
  </si>
  <si>
    <t>Bharatpur</t>
  </si>
  <si>
    <t>Bhilwara</t>
  </si>
  <si>
    <t>Bikaner</t>
  </si>
  <si>
    <t>Bundi</t>
  </si>
  <si>
    <t>Chittorgarh</t>
  </si>
  <si>
    <t>Churu</t>
  </si>
  <si>
    <t>Dausa</t>
  </si>
  <si>
    <t>Dholpur</t>
  </si>
  <si>
    <t>Dungarpur</t>
  </si>
  <si>
    <t>Ganganagar</t>
  </si>
  <si>
    <t>Hanumangarh</t>
  </si>
  <si>
    <t>Jaipur</t>
  </si>
  <si>
    <t>Jaisalmer</t>
  </si>
  <si>
    <t>Jalore</t>
  </si>
  <si>
    <t>Jhalawar</t>
  </si>
  <si>
    <t>Jhunjhunu</t>
  </si>
  <si>
    <t>Jodhpur</t>
  </si>
  <si>
    <t>Karauli</t>
  </si>
  <si>
    <t>Kota</t>
  </si>
  <si>
    <t>Nagaur</t>
  </si>
  <si>
    <t>Pali</t>
  </si>
  <si>
    <t>Pratapgarh</t>
  </si>
  <si>
    <t>Rajsamand</t>
  </si>
  <si>
    <t>Sawai Madhopur</t>
  </si>
  <si>
    <t>Sikar</t>
  </si>
  <si>
    <t>Sirohi</t>
  </si>
  <si>
    <t>Tonk</t>
  </si>
  <si>
    <t>Udaipur</t>
  </si>
  <si>
    <t>Bank wise progress under Jansuraksha Schemes as on 30.09.2025</t>
  </si>
  <si>
    <t>SrNo.</t>
  </si>
  <si>
    <t>Bank</t>
  </si>
  <si>
    <t>Cummulative no of Person Enrolled under the Social Security Schemes</t>
  </si>
  <si>
    <t>PMSBY</t>
  </si>
  <si>
    <t>PMJJBY</t>
  </si>
  <si>
    <t>Total</t>
  </si>
  <si>
    <t>Nationalized Banks</t>
  </si>
  <si>
    <t>Sub Total</t>
  </si>
  <si>
    <t>Private Sector Banks</t>
  </si>
  <si>
    <t>IDFC Bank Ltd.</t>
  </si>
  <si>
    <t>Tamilnadu Mercantile Bank Ltd</t>
  </si>
  <si>
    <t>Regional Rural  Banks</t>
  </si>
  <si>
    <t>Annexure-  13</t>
  </si>
  <si>
    <t>District</t>
  </si>
  <si>
    <t>Annexure- 13</t>
  </si>
  <si>
    <t>Bankwise Progress under APY Enrolments as on 30.09.2025</t>
  </si>
  <si>
    <t>Sr. No.</t>
  </si>
  <si>
    <t>Name of the Banks</t>
  </si>
  <si>
    <t xml:space="preserve">Type of Bank </t>
  </si>
  <si>
    <t xml:space="preserve">No. of Branches </t>
  </si>
  <si>
    <t xml:space="preserve">Per Branch Target </t>
  </si>
  <si>
    <t>Total Target</t>
  </si>
  <si>
    <t>Ach. 30.09.2025</t>
  </si>
  <si>
    <t>% Ach.</t>
  </si>
  <si>
    <t>Gap from target</t>
  </si>
  <si>
    <t xml:space="preserve">Cumulative APY accounts opened since inception </t>
  </si>
  <si>
    <t>BANK OF BARODA</t>
  </si>
  <si>
    <t>BANK OF INDIA</t>
  </si>
  <si>
    <t>BANK OF MAHARASHTRA</t>
  </si>
  <si>
    <t>CANARA BANK</t>
  </si>
  <si>
    <t>CENTRAL BANK OF INDIA</t>
  </si>
  <si>
    <t>INDIAN BANK</t>
  </si>
  <si>
    <t xml:space="preserve">INDIAN OVERSEAS BANK </t>
  </si>
  <si>
    <t>PUNJAB AND SIND BANK</t>
  </si>
  <si>
    <t>PUNJAB NATIONAL BANK</t>
  </si>
  <si>
    <t>STATE BANK OF INDIA</t>
  </si>
  <si>
    <t>UCO BANK</t>
  </si>
  <si>
    <t>UNION BANK OF INDIA</t>
  </si>
  <si>
    <t>PSB TOTAL</t>
  </si>
  <si>
    <t>AXIS BANK LTD</t>
  </si>
  <si>
    <t>PVT MAJOR</t>
  </si>
  <si>
    <t>HDFC BANK LTD</t>
  </si>
  <si>
    <t>ICICI BANK LIMITED</t>
  </si>
  <si>
    <t>IDBI BANK LTD</t>
  </si>
  <si>
    <t>BANDHAN BANK LIMITED</t>
  </si>
  <si>
    <t>CITY UNION BANK LTD</t>
  </si>
  <si>
    <t>CSB Bank Limited</t>
  </si>
  <si>
    <t>DCB BANK LIMITED</t>
  </si>
  <si>
    <t>DHANLAXMI BANK LIMITED</t>
  </si>
  <si>
    <t>IDFC FIRST BANK LIMITED</t>
  </si>
  <si>
    <t>INDUSIND BANK LIMITED</t>
  </si>
  <si>
    <t>KARNATAKA BANK LIMITED</t>
  </si>
  <si>
    <t>KOTAK MAHINDRA BANK</t>
  </si>
  <si>
    <t>RBL BANK LIMITED</t>
  </si>
  <si>
    <t>STANDARD CHARTERED BANK</t>
  </si>
  <si>
    <t>TAMILNAD MERCANTILE BANK LTD</t>
  </si>
  <si>
    <t>THE FEDERAL BANK LTD</t>
  </si>
  <si>
    <t>THE JAMMU AND KASHMIR BANK LTD</t>
  </si>
  <si>
    <t>THE KARUR VYSYA BANK LTD</t>
  </si>
  <si>
    <t>THE LAKSHMI VILAS BANK LTD</t>
  </si>
  <si>
    <t>THE NAINITAL BANK LTD</t>
  </si>
  <si>
    <t>THE SOUTH INDIAN BANK LTD</t>
  </si>
  <si>
    <t>YES BANK LIMITED</t>
  </si>
  <si>
    <t>PVT TOTAL</t>
  </si>
  <si>
    <t>RAJASTHAN GRAMIN BANK</t>
  </si>
  <si>
    <t>RRB TOTAL</t>
  </si>
  <si>
    <t>DCCB/SCB</t>
  </si>
  <si>
    <t>SCB</t>
  </si>
  <si>
    <t>RSCB TOTAL</t>
  </si>
  <si>
    <t>AU SMALL FINANCE BANK LIMITED</t>
  </si>
  <si>
    <t>SFB</t>
  </si>
  <si>
    <t>CAPITAL SMALL FINANCE BANK LIMITED</t>
  </si>
  <si>
    <t>EQUITAS SMALL FINANCE BANK LIMITED</t>
  </si>
  <si>
    <t>ESAF SMALL FINANCE BANK LIMITED</t>
  </si>
  <si>
    <t>UJJIVAN SMALL FINANCE BANK LIMITED</t>
  </si>
  <si>
    <t>UTKARSH SMALL FINANCE BANK LIMITED</t>
  </si>
  <si>
    <t>SFB TOTAL</t>
  </si>
  <si>
    <t xml:space="preserve"> APY District-Wise Enrollments as on 01.10.2025</t>
  </si>
  <si>
    <t>S.No</t>
  </si>
  <si>
    <t>Districts</t>
  </si>
  <si>
    <t>Lead Bank</t>
  </si>
  <si>
    <t>No. of Branches</t>
  </si>
  <si>
    <t>Annual Target  FY 2025-26</t>
  </si>
  <si>
    <t>APY accounts opened in current FY 2025-26</t>
  </si>
  <si>
    <t>Target achievement (%)</t>
  </si>
  <si>
    <t>Cumulative APY accounts opened since inception</t>
  </si>
  <si>
    <t>AJMER</t>
  </si>
  <si>
    <t>BOB</t>
  </si>
  <si>
    <t>ALWAR</t>
  </si>
  <si>
    <t>PNB</t>
  </si>
  <si>
    <t>BALOTRA</t>
  </si>
  <si>
    <t>SBI</t>
  </si>
  <si>
    <t>BANSWARA</t>
  </si>
  <si>
    <t>BARAN</t>
  </si>
  <si>
    <t>CBI</t>
  </si>
  <si>
    <t>BARMER</t>
  </si>
  <si>
    <t>BEAWAR</t>
  </si>
  <si>
    <t>BHARATPUR</t>
  </si>
  <si>
    <t>BHILWARA</t>
  </si>
  <si>
    <t>BIKANER</t>
  </si>
  <si>
    <t>BUNDI</t>
  </si>
  <si>
    <t>CHITTORGARH</t>
  </si>
  <si>
    <t>CHURU</t>
  </si>
  <si>
    <t>DAUSA</t>
  </si>
  <si>
    <t>UCO</t>
  </si>
  <si>
    <t>DEEG</t>
  </si>
  <si>
    <t>DHOLPUR</t>
  </si>
  <si>
    <t>DIDWANA-KUCHAMAN</t>
  </si>
  <si>
    <t>DUNGARPUR</t>
  </si>
  <si>
    <t>GANGANAGAR</t>
  </si>
  <si>
    <t>HANUMANGARH</t>
  </si>
  <si>
    <t>JAIPUR</t>
  </si>
  <si>
    <t>JAISALMER</t>
  </si>
  <si>
    <t>JALORE</t>
  </si>
  <si>
    <t>JHALAWAR</t>
  </si>
  <si>
    <t>JHUNJHUNU</t>
  </si>
  <si>
    <t>JODHPUR</t>
  </si>
  <si>
    <t>ICICI</t>
  </si>
  <si>
    <t>KARAULI</t>
  </si>
  <si>
    <t>KHAIRTHAL-TIJARA</t>
  </si>
  <si>
    <t>KOTA</t>
  </si>
  <si>
    <t>KOTPULTI-BEHROR</t>
  </si>
  <si>
    <t>NAGAUR</t>
  </si>
  <si>
    <t>PALI</t>
  </si>
  <si>
    <t>PHALODI</t>
  </si>
  <si>
    <t>PRATAPGARH</t>
  </si>
  <si>
    <t>RAJSAMAND</t>
  </si>
  <si>
    <t>SALUMBAR</t>
  </si>
  <si>
    <t>SAWAI MADHOPUR</t>
  </si>
  <si>
    <t>SIKAR</t>
  </si>
  <si>
    <t>SIROHI</t>
  </si>
  <si>
    <t>TONK</t>
  </si>
  <si>
    <t>UDAIPUR</t>
  </si>
  <si>
    <t>RAJASTHAN TOTAL</t>
  </si>
  <si>
    <t>Pledge Financing against NWRs to farmers Quarter ended 30.09.2025</t>
  </si>
  <si>
    <t>No of accounts in actual,  Amount in Rs Thousands</t>
  </si>
  <si>
    <t>Sr No</t>
  </si>
  <si>
    <t>Disbursement during the quarter</t>
  </si>
  <si>
    <t>Outstanding as at end of quarter</t>
  </si>
  <si>
    <t>No of Accounts</t>
  </si>
  <si>
    <t>Amount</t>
  </si>
  <si>
    <t>NATIONALIZED BANKS</t>
  </si>
  <si>
    <t>INDIAN OVERSEAS BANK</t>
  </si>
  <si>
    <t>PRIVATE SECTOR BANKS</t>
  </si>
  <si>
    <t>AXIS BANK</t>
  </si>
  <si>
    <t>BANDHAN BANK</t>
  </si>
  <si>
    <t>CSB BANK LIMITED</t>
  </si>
  <si>
    <t>CITY UNION BANK</t>
  </si>
  <si>
    <t>DCB BANK</t>
  </si>
  <si>
    <t>DHANLAXMI BANK</t>
  </si>
  <si>
    <t>FEDERAL BANK</t>
  </si>
  <si>
    <t>HDFC BANK</t>
  </si>
  <si>
    <t>ICICI BANK</t>
  </si>
  <si>
    <t>IDBI BANK</t>
  </si>
  <si>
    <t>IDFC FIRST BANK</t>
  </si>
  <si>
    <t>INDUSIND BANK</t>
  </si>
  <si>
    <t>J &amp; K BANK</t>
  </si>
  <si>
    <t>KARNATAKA BANK</t>
  </si>
  <si>
    <t>KARUR VYSYA BANK</t>
  </si>
  <si>
    <t>DBS BANK INDIA (E-LVB)</t>
  </si>
  <si>
    <t>RBL BANK</t>
  </si>
  <si>
    <t>SOUTH INDIAN BANK</t>
  </si>
  <si>
    <t>TAMILNAD MERCANTILE BANK</t>
  </si>
  <si>
    <t>YES BANK</t>
  </si>
  <si>
    <t>MUFG BANK</t>
  </si>
  <si>
    <t>STANDARD CHARTERED BANK LTD</t>
  </si>
  <si>
    <t>HSBC BANK</t>
  </si>
  <si>
    <t>Sub Total of Private Sector Banks</t>
  </si>
  <si>
    <t>Total COM. Banks.</t>
  </si>
  <si>
    <t>REGIONAL RURAL BANKS</t>
  </si>
  <si>
    <t>Sub Total of RRBs</t>
  </si>
  <si>
    <t xml:space="preserve">COOPERATIVE SECTOR BANKS </t>
  </si>
  <si>
    <t>RAJASTHAN STATE COOPERATIVE BANK</t>
  </si>
  <si>
    <t>RAJASTHAN STATE LAND DEVELOPMENT BANK</t>
  </si>
  <si>
    <t xml:space="preserve">Sub Total of Co-op Sector Bank </t>
  </si>
  <si>
    <t xml:space="preserve">SMALL FINANCE BANK </t>
  </si>
  <si>
    <t>AU SMALL FIN.BANK</t>
  </si>
  <si>
    <t>EQUITAS SMALL FIN. BANK</t>
  </si>
  <si>
    <t>UJJIVAN SMALL FIN. BANK</t>
  </si>
  <si>
    <t>JANA SMALL FIN. BANK</t>
  </si>
  <si>
    <t>CAPITAL SMALL FIN. BANK</t>
  </si>
  <si>
    <t>UTKARSH SMALL FIN. BANK</t>
  </si>
  <si>
    <t>UNITY SMALL FINANCE BANK</t>
  </si>
  <si>
    <t>ESAF SMALL FIN. BANK</t>
  </si>
  <si>
    <t>SURYODAY SMALL FIN. BANK</t>
  </si>
  <si>
    <t xml:space="preserve">Sub Total of Small Finance Bank  </t>
  </si>
  <si>
    <t>PAYMENT BANKS</t>
  </si>
  <si>
    <t>FINO PAYMENTS BANK</t>
  </si>
  <si>
    <t>AIRTEL PAYMENTS BANK</t>
  </si>
  <si>
    <t>INDIA POST PAYMENTS BANK</t>
  </si>
  <si>
    <t>Sub Total of Payment Banks</t>
  </si>
  <si>
    <t xml:space="preserve"> STATE LEVEL BANKERS' COMMITTEE RAJASTHAN</t>
  </si>
  <si>
    <t>(CONVENOR- BANK OF BARODA)   FY :   2025 - 26</t>
  </si>
  <si>
    <t>No of accounts in actual,  Amount in Rs Lakh</t>
  </si>
  <si>
    <t>Name of District</t>
  </si>
  <si>
    <t>Balotra</t>
  </si>
  <si>
    <t>Beawar</t>
  </si>
  <si>
    <t>Deeg</t>
  </si>
  <si>
    <t>Didwana Kuchaman</t>
  </si>
  <si>
    <t>Khairthal-Tijara</t>
  </si>
  <si>
    <t>Kotputli-Behror</t>
  </si>
  <si>
    <t>Phalodi</t>
  </si>
  <si>
    <t>Salumbar</t>
  </si>
  <si>
    <t>PMFME Bank Wise Applications progress report as on 04-Nov-2025</t>
  </si>
  <si>
    <t>S. No.</t>
  </si>
  <si>
    <t>Bank Name</t>
  </si>
  <si>
    <t>Sent to Bank</t>
  </si>
  <si>
    <t>Loan Rejected</t>
  </si>
  <si>
    <t>Loan Under Process</t>
  </si>
  <si>
    <t>Target Alloted</t>
  </si>
  <si>
    <t>Achievement (Sanctioned)</t>
  </si>
  <si>
    <t>Achievement in Percentage</t>
  </si>
  <si>
    <t>Jammu And Kashmir Bank Limited</t>
  </si>
  <si>
    <t>NA</t>
  </si>
  <si>
    <t>Uco Bank</t>
  </si>
  <si>
    <t>Union Bank Of India</t>
  </si>
  <si>
    <t>Hdfc Bank</t>
  </si>
  <si>
    <t>Idbi Bank</t>
  </si>
  <si>
    <t>Kotak Mahindra Bank Limited</t>
  </si>
  <si>
    <t>Bank Of India</t>
  </si>
  <si>
    <t>Bank Of Baroda</t>
  </si>
  <si>
    <t>State Bank Of India</t>
  </si>
  <si>
    <t>Central Bank Of India</t>
  </si>
  <si>
    <t>Punjab And Sind Bank</t>
  </si>
  <si>
    <t>The Rajasthan State Cooperative Bank Limited</t>
  </si>
  <si>
    <t>Au Small Finance Bank Limited</t>
  </si>
  <si>
    <t>Icici Bank Limited</t>
  </si>
  <si>
    <t>Idfc First Bank Ltd</t>
  </si>
  <si>
    <t>Bandhan Bank Limited</t>
  </si>
  <si>
    <t>Bank Of Maharashtra</t>
  </si>
  <si>
    <t>Yes Bank</t>
  </si>
  <si>
    <t>Axis Bank</t>
  </si>
  <si>
    <t>Indusind Bank</t>
  </si>
  <si>
    <t>Ujjivan Small Finance Bank</t>
  </si>
  <si>
    <t>City Union</t>
  </si>
  <si>
    <t>Dcb Bank</t>
  </si>
  <si>
    <t>Rajasthan State Land Development Bank</t>
  </si>
  <si>
    <t>RBL Bank Limited</t>
  </si>
  <si>
    <t>Federal Bank</t>
  </si>
  <si>
    <t>Jana Small Finance Bank</t>
  </si>
  <si>
    <t>Utkarsh Small Finance Bank</t>
  </si>
  <si>
    <t>Karnataka Bank Limited</t>
  </si>
  <si>
    <t>The Catholic Syrian Bank</t>
  </si>
  <si>
    <t>Dhan Laxmi Bank</t>
  </si>
  <si>
    <t>Laxmi Vilas Bank</t>
  </si>
  <si>
    <t>The South Indian Bank</t>
  </si>
  <si>
    <t>Unity Small Finance Bank</t>
  </si>
  <si>
    <t>The Nainital Bank Ltd</t>
  </si>
  <si>
    <t>Annexure-17</t>
  </si>
  <si>
    <t>NRLM Bankwise Achievement as on 30.09.2025</t>
  </si>
  <si>
    <t>Target</t>
  </si>
  <si>
    <t>Application Forwarded</t>
  </si>
  <si>
    <t>Sanctioned</t>
  </si>
  <si>
    <t>Disbursed</t>
  </si>
  <si>
    <t xml:space="preserve">Total Pending Application </t>
  </si>
  <si>
    <t>Pending For</t>
  </si>
  <si>
    <t xml:space="preserve"> &gt;14 Days</t>
  </si>
  <si>
    <t>&gt;30 Days</t>
  </si>
  <si>
    <t>&gt;90 Days</t>
  </si>
  <si>
    <t>ICICI BANK LTD</t>
  </si>
  <si>
    <t>RCCB</t>
  </si>
  <si>
    <t>*Out of the total 12,758 pending applications, data on 11,502 applications is available under the categories of &gt;14, &gt;30, and &gt;90 days. The remaining difference comprises cases that have either been disbursed or rejected by the banks.</t>
  </si>
  <si>
    <t>NRLM Districtwise Achievement as on 30.09.2025</t>
  </si>
  <si>
    <t>Targets</t>
  </si>
  <si>
    <t>Total Pending Application</t>
  </si>
  <si>
    <t xml:space="preserve"> &gt;30 Days</t>
  </si>
  <si>
    <t xml:space="preserve"> &gt;90 Days</t>
  </si>
  <si>
    <t>DUNGRPUR</t>
  </si>
  <si>
    <t>SRI GANGANAGAR</t>
  </si>
  <si>
    <t>DIDWANA KUCHAMAN</t>
  </si>
  <si>
    <t>KHAIRTHAL TIJARA</t>
  </si>
  <si>
    <t>KOTPUTLI-BEHROR</t>
  </si>
  <si>
    <t>PMEGP Progress as on 21.10.2025</t>
  </si>
  <si>
    <t>Name</t>
  </si>
  <si>
    <t>Target (FY 2025-26) MM</t>
  </si>
  <si>
    <t>Forwarded to Bank</t>
  </si>
  <si>
    <t>Sanctioned by Bank</t>
  </si>
  <si>
    <t>Margin Money Claimed</t>
  </si>
  <si>
    <t>MM Disbursed</t>
  </si>
  <si>
    <t>Returned by Bank</t>
  </si>
  <si>
    <t>Pending at bank</t>
  </si>
  <si>
    <t>Pending for MM Disbursement</t>
  </si>
  <si>
    <t>No of Prj.</t>
  </si>
  <si>
    <t>MM Involve (In Lakh)</t>
  </si>
  <si>
    <t>PMEGP Progress as on 21.10.2025 Districtwise</t>
  </si>
  <si>
    <t>Sr No.</t>
  </si>
  <si>
    <t xml:space="preserve">MM Disbursement </t>
  </si>
  <si>
    <t>Pending at Bank</t>
  </si>
  <si>
    <t>NAGOUR</t>
  </si>
  <si>
    <t>SAWAIMADHOPUR</t>
  </si>
  <si>
    <t>PRATAPGRAH</t>
  </si>
  <si>
    <t>KOTPUTLI BAHROR</t>
  </si>
  <si>
    <t>Dr. Bhimrao Ambedkar Rajasthan Dalit Aadivasi Udyam Protsahan yojana (Month - Sep, 2025)</t>
  </si>
  <si>
    <t>S.No.</t>
  </si>
  <si>
    <t>Applications Forwarded</t>
  </si>
  <si>
    <t>Total Applications Pending</t>
  </si>
  <si>
    <t xml:space="preserve">Pending for Sanction </t>
  </si>
  <si>
    <t>Target Vs Sanctioned (Achieved In %age)</t>
  </si>
  <si>
    <t>&gt;14 days</t>
  </si>
  <si>
    <t>&gt;30 days</t>
  </si>
  <si>
    <t>&gt;90 days</t>
  </si>
  <si>
    <t xml:space="preserve">AU small  finance Bank </t>
  </si>
  <si>
    <t>Bank Of Maharastra</t>
  </si>
  <si>
    <t>HDFC Bank</t>
  </si>
  <si>
    <t xml:space="preserve">ICICI Bank Limited </t>
  </si>
  <si>
    <t>IDBI Bank</t>
  </si>
  <si>
    <t>INDIAN Bank</t>
  </si>
  <si>
    <t>Kotak Mahindra Bank</t>
  </si>
  <si>
    <t>Others</t>
  </si>
  <si>
    <t>Punjab and Sindh Bank</t>
  </si>
  <si>
    <t xml:space="preserve">YES Bank </t>
  </si>
  <si>
    <t>District Name</t>
  </si>
  <si>
    <t>Pending for</t>
  </si>
  <si>
    <t xml:space="preserve">BALOTRA </t>
  </si>
  <si>
    <t>SALUMBER</t>
  </si>
  <si>
    <t>PM-AJAY Progress as on 24-10-2025</t>
  </si>
  <si>
    <t>Sr. no</t>
  </si>
  <si>
    <t>FINCARE</t>
  </si>
  <si>
    <t>Other Private Bank</t>
  </si>
  <si>
    <t>PUNJAB &amp; SINDH BANK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</si>
</sst>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4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4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3"/>
      <name val="Arial"/>
      <family val="2"/>
    </font>
    <font>
      <b/>
      <sz val="20"/>
      <color theme="1"/>
      <name val="Arial"/>
      <family val="2"/>
    </font>
    <font>
      <b/>
      <sz val="13"/>
      <color theme="1"/>
      <name val="Arial"/>
      <family val="2"/>
    </font>
    <font>
      <sz val="13"/>
      <color theme="1"/>
      <name val="Arial"/>
      <family val="2"/>
    </font>
    <font>
      <sz val="10"/>
      <name val="Arial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9" tint="-0.249977111117893"/>
      <name val="Calibri"/>
      <family val="2"/>
      <scheme val="minor"/>
    </font>
    <font>
      <b/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theme="9" tint="-0.249977111117893"/>
      <name val="Calibri"/>
      <family val="2"/>
      <scheme val="minor"/>
    </font>
    <font>
      <b/>
      <sz val="11"/>
      <color theme="1"/>
      <name val="Calibri"/>
      <family val="2"/>
    </font>
    <font>
      <sz val="11"/>
      <name val="Calibri"/>
      <family val="2"/>
    </font>
    <font>
      <sz val="12"/>
      <color theme="1"/>
      <name val="Arial"/>
      <family val="2"/>
    </font>
    <font>
      <b/>
      <sz val="12"/>
      <color rgb="FF000000"/>
      <name val="Arial"/>
      <family val="2"/>
    </font>
    <font>
      <b/>
      <sz val="12"/>
      <color theme="1"/>
      <name val="Arial"/>
      <family val="2"/>
    </font>
    <font>
      <sz val="12"/>
      <color rgb="FF000000"/>
      <name val="Arial"/>
      <family val="2"/>
    </font>
    <font>
      <i/>
      <sz val="12"/>
      <color theme="1"/>
      <name val="Arial"/>
      <family val="2"/>
    </font>
    <font>
      <b/>
      <sz val="12"/>
      <color rgb="FF000000"/>
      <name val="Times New Roman"/>
      <family val="1"/>
    </font>
    <font>
      <b/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2"/>
      <color theme="1"/>
      <name val="Calibri"/>
      <family val="2"/>
      <scheme val="minor"/>
    </font>
    <font>
      <sz val="9.75"/>
      <color theme="1"/>
      <name val="Calibri"/>
      <family val="2"/>
      <scheme val="minor"/>
    </font>
    <font>
      <b/>
      <sz val="14"/>
      <color rgb="FF000000"/>
      <name val="Times New Roman"/>
      <family val="1"/>
    </font>
    <font>
      <sz val="12"/>
      <color theme="1"/>
      <name val="Times New Roman"/>
      <family val="1"/>
    </font>
    <font>
      <b/>
      <sz val="14"/>
      <color theme="1"/>
      <name val="Times New Roman"/>
      <family val="1"/>
    </font>
    <font>
      <sz val="12"/>
      <name val="Times New Roman"/>
      <family val="1"/>
    </font>
    <font>
      <sz val="14"/>
      <name val="Times New Roman"/>
      <family val="1"/>
    </font>
    <font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rgb="FF000000"/>
      <name val="Arial"/>
      <family val="2"/>
    </font>
    <font>
      <sz val="11"/>
      <color theme="1"/>
      <name val="Times New Roman"/>
      <family val="1"/>
    </font>
    <font>
      <sz val="1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D3D3D3"/>
      </patternFill>
    </fill>
    <fill>
      <patternFill patternType="solid">
        <fgColor theme="5" tint="0.59999389629810485"/>
        <bgColor rgb="FFFBE4D5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4.9989318521683403E-2"/>
        <bgColor indexed="64"/>
      </patternFill>
    </fill>
    <fill>
      <patternFill patternType="solid">
        <fgColor theme="2" tint="-4.9989318521683403E-2"/>
        <bgColor theme="4" tint="0.79998168889431442"/>
      </patternFill>
    </fill>
    <fill>
      <patternFill patternType="solid">
        <fgColor theme="2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3" fillId="0" borderId="0"/>
  </cellStyleXfs>
  <cellXfs count="328">
    <xf numFmtId="0" fontId="0" fillId="0" borderId="0" xfId="0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1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" fontId="5" fillId="0" borderId="1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right"/>
    </xf>
    <xf numFmtId="0" fontId="0" fillId="0" borderId="1" xfId="0" applyBorder="1" applyAlignment="1">
      <alignment horizontal="left"/>
    </xf>
    <xf numFmtId="0" fontId="5" fillId="0" borderId="2" xfId="0" applyFont="1" applyBorder="1" applyAlignment="1">
      <alignment horizontal="right"/>
    </xf>
    <xf numFmtId="0" fontId="5" fillId="0" borderId="3" xfId="0" applyFont="1" applyBorder="1" applyAlignment="1">
      <alignment horizontal="right"/>
    </xf>
    <xf numFmtId="0" fontId="5" fillId="0" borderId="4" xfId="0" applyFont="1" applyBorder="1" applyAlignment="1">
      <alignment horizontal="right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wrapText="1"/>
    </xf>
    <xf numFmtId="0" fontId="0" fillId="0" borderId="5" xfId="0" applyBorder="1" applyAlignment="1">
      <alignment horizontal="center" wrapText="1"/>
    </xf>
    <xf numFmtId="0" fontId="6" fillId="0" borderId="1" xfId="0" applyFont="1" applyBorder="1" applyAlignment="1">
      <alignment horizontal="center"/>
    </xf>
    <xf numFmtId="0" fontId="7" fillId="0" borderId="1" xfId="2" applyFont="1" applyBorder="1" applyAlignment="1">
      <alignment horizontal="center" vertical="center" wrapText="1"/>
    </xf>
    <xf numFmtId="0" fontId="7" fillId="0" borderId="1" xfId="2" applyFont="1" applyBorder="1" applyAlignment="1">
      <alignment horizontal="left" vertical="center" wrapText="1"/>
    </xf>
    <xf numFmtId="1" fontId="7" fillId="0" borderId="1" xfId="2" applyNumberFormat="1" applyFont="1" applyBorder="1" applyAlignment="1">
      <alignment horizontal="center" vertical="center" wrapText="1"/>
    </xf>
    <xf numFmtId="9" fontId="7" fillId="0" borderId="1" xfId="1" applyFont="1" applyFill="1" applyBorder="1" applyAlignment="1">
      <alignment horizontal="center" vertical="center" wrapText="1"/>
    </xf>
    <xf numFmtId="1" fontId="7" fillId="0" borderId="1" xfId="3" applyNumberFormat="1" applyFont="1" applyFill="1" applyBorder="1" applyAlignment="1">
      <alignment horizontal="center" vertical="center" wrapText="1"/>
    </xf>
    <xf numFmtId="0" fontId="8" fillId="0" borderId="1" xfId="2" applyFont="1" applyBorder="1" applyAlignment="1">
      <alignment horizontal="center"/>
    </xf>
    <xf numFmtId="0" fontId="8" fillId="0" borderId="1" xfId="2" applyFont="1" applyBorder="1" applyAlignment="1">
      <alignment horizontal="left" vertical="center"/>
    </xf>
    <xf numFmtId="0" fontId="8" fillId="0" borderId="1" xfId="2" applyFont="1" applyBorder="1" applyAlignment="1">
      <alignment horizontal="center" vertical="center"/>
    </xf>
    <xf numFmtId="1" fontId="8" fillId="0" borderId="1" xfId="4" applyNumberFormat="1" applyFont="1" applyFill="1" applyBorder="1" applyAlignment="1">
      <alignment horizontal="center" vertical="center"/>
    </xf>
    <xf numFmtId="9" fontId="8" fillId="0" borderId="1" xfId="1" applyFont="1" applyFill="1" applyBorder="1" applyAlignment="1">
      <alignment horizontal="center" vertical="center"/>
    </xf>
    <xf numFmtId="1" fontId="8" fillId="0" borderId="1" xfId="3" applyNumberFormat="1" applyFont="1" applyFill="1" applyBorder="1" applyAlignment="1">
      <alignment horizontal="center" vertical="center"/>
    </xf>
    <xf numFmtId="0" fontId="9" fillId="0" borderId="1" xfId="2" applyFont="1" applyBorder="1" applyAlignment="1">
      <alignment horizontal="left" vertical="center" wrapText="1"/>
    </xf>
    <xf numFmtId="0" fontId="9" fillId="0" borderId="1" xfId="2" applyFont="1" applyBorder="1" applyAlignment="1">
      <alignment horizontal="center" vertical="center"/>
    </xf>
    <xf numFmtId="1" fontId="9" fillId="0" borderId="1" xfId="4" applyNumberFormat="1" applyFont="1" applyFill="1" applyBorder="1" applyAlignment="1">
      <alignment horizontal="center" vertical="center"/>
    </xf>
    <xf numFmtId="0" fontId="7" fillId="0" borderId="1" xfId="2" applyFont="1" applyBorder="1" applyAlignment="1">
      <alignment horizontal="center"/>
    </xf>
    <xf numFmtId="0" fontId="7" fillId="0" borderId="1" xfId="2" applyFont="1" applyBorder="1" applyAlignment="1">
      <alignment horizontal="left" vertical="center"/>
    </xf>
    <xf numFmtId="0" fontId="7" fillId="0" borderId="1" xfId="2" applyFont="1" applyBorder="1" applyAlignment="1">
      <alignment horizontal="center" vertical="center"/>
    </xf>
    <xf numFmtId="1" fontId="7" fillId="0" borderId="1" xfId="4" applyNumberFormat="1" applyFont="1" applyFill="1" applyBorder="1" applyAlignment="1">
      <alignment horizontal="center" vertical="center"/>
    </xf>
    <xf numFmtId="9" fontId="7" fillId="0" borderId="1" xfId="1" applyFont="1" applyFill="1" applyBorder="1" applyAlignment="1">
      <alignment horizontal="center" vertical="center"/>
    </xf>
    <xf numFmtId="1" fontId="7" fillId="0" borderId="1" xfId="3" applyNumberFormat="1" applyFont="1" applyFill="1" applyBorder="1" applyAlignment="1">
      <alignment horizontal="center" vertical="center"/>
    </xf>
    <xf numFmtId="1" fontId="8" fillId="0" borderId="1" xfId="2" applyNumberFormat="1" applyFont="1" applyBorder="1" applyAlignment="1">
      <alignment horizontal="center" vertical="center"/>
    </xf>
    <xf numFmtId="0" fontId="10" fillId="0" borderId="2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10" fontId="11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wrapText="1"/>
    </xf>
    <xf numFmtId="0" fontId="12" fillId="0" borderId="1" xfId="0" applyFont="1" applyBorder="1" applyAlignment="1">
      <alignment horizontal="center" wrapText="1"/>
    </xf>
    <xf numFmtId="10" fontId="9" fillId="2" borderId="1" xfId="0" applyNumberFormat="1" applyFont="1" applyFill="1" applyBorder="1" applyAlignment="1">
      <alignment horizontal="center" wrapText="1"/>
    </xf>
    <xf numFmtId="10" fontId="12" fillId="2" borderId="1" xfId="0" applyNumberFormat="1" applyFont="1" applyFill="1" applyBorder="1" applyAlignment="1">
      <alignment horizontal="center" wrapText="1"/>
    </xf>
    <xf numFmtId="0" fontId="11" fillId="0" borderId="1" xfId="0" applyFont="1" applyBorder="1" applyAlignment="1">
      <alignment horizontal="left" wrapText="1"/>
    </xf>
    <xf numFmtId="0" fontId="11" fillId="0" borderId="1" xfId="0" applyFont="1" applyBorder="1" applyAlignment="1">
      <alignment horizontal="center" wrapText="1"/>
    </xf>
    <xf numFmtId="10" fontId="11" fillId="0" borderId="1" xfId="0" applyNumberFormat="1" applyFont="1" applyBorder="1" applyAlignment="1">
      <alignment horizontal="center" wrapText="1"/>
    </xf>
    <xf numFmtId="0" fontId="14" fillId="0" borderId="0" xfId="5" applyFont="1" applyAlignment="1">
      <alignment horizontal="center"/>
    </xf>
    <xf numFmtId="0" fontId="14" fillId="0" borderId="6" xfId="5" applyFont="1" applyBorder="1" applyAlignment="1">
      <alignment horizontal="center" vertical="center"/>
    </xf>
    <xf numFmtId="0" fontId="14" fillId="0" borderId="6" xfId="5" applyFont="1" applyBorder="1" applyAlignment="1">
      <alignment horizontal="left" vertical="center"/>
    </xf>
    <xf numFmtId="1" fontId="15" fillId="0" borderId="0" xfId="5" applyNumberFormat="1" applyFont="1" applyProtection="1">
      <protection locked="0"/>
    </xf>
    <xf numFmtId="2" fontId="16" fillId="0" borderId="0" xfId="5" applyNumberFormat="1" applyFont="1" applyAlignment="1" applyProtection="1">
      <alignment horizontal="center"/>
      <protection locked="0"/>
    </xf>
    <xf numFmtId="0" fontId="14" fillId="0" borderId="1" xfId="0" applyFont="1" applyBorder="1" applyAlignment="1">
      <alignment horizontal="center" vertical="center" wrapText="1"/>
    </xf>
    <xf numFmtId="0" fontId="14" fillId="0" borderId="7" xfId="5" applyFont="1" applyBorder="1" applyAlignment="1">
      <alignment horizontal="center" vertical="center" wrapText="1"/>
    </xf>
    <xf numFmtId="0" fontId="14" fillId="0" borderId="1" xfId="5" applyFont="1" applyBorder="1" applyAlignment="1">
      <alignment horizontal="center" vertical="center"/>
    </xf>
    <xf numFmtId="0" fontId="14" fillId="0" borderId="8" xfId="5" applyFont="1" applyBorder="1" applyAlignment="1">
      <alignment horizontal="center" vertical="center" wrapText="1"/>
    </xf>
    <xf numFmtId="0" fontId="14" fillId="0" borderId="1" xfId="5" applyFont="1" applyBorder="1" applyAlignment="1">
      <alignment horizontal="center" vertical="center"/>
    </xf>
    <xf numFmtId="2" fontId="14" fillId="0" borderId="1" xfId="5" applyNumberFormat="1" applyFont="1" applyBorder="1" applyAlignment="1">
      <alignment horizontal="center" vertical="center"/>
    </xf>
    <xf numFmtId="0" fontId="13" fillId="0" borderId="0" xfId="5" applyAlignment="1">
      <alignment horizontal="center" vertical="center"/>
    </xf>
    <xf numFmtId="0" fontId="14" fillId="0" borderId="0" xfId="5" applyFont="1" applyAlignment="1">
      <alignment horizontal="left"/>
    </xf>
    <xf numFmtId="0" fontId="13" fillId="0" borderId="0" xfId="5"/>
    <xf numFmtId="2" fontId="13" fillId="0" borderId="0" xfId="5" applyNumberFormat="1"/>
    <xf numFmtId="0" fontId="13" fillId="0" borderId="1" xfId="5" applyBorder="1" applyAlignment="1">
      <alignment horizontal="center" vertical="center"/>
    </xf>
    <xf numFmtId="0" fontId="13" fillId="0" borderId="1" xfId="5" applyBorder="1" applyAlignment="1">
      <alignment vertical="top"/>
    </xf>
    <xf numFmtId="0" fontId="13" fillId="0" borderId="1" xfId="5" applyBorder="1"/>
    <xf numFmtId="2" fontId="13" fillId="0" borderId="1" xfId="5" applyNumberFormat="1" applyBorder="1"/>
    <xf numFmtId="0" fontId="17" fillId="0" borderId="1" xfId="5" applyFont="1" applyBorder="1" applyAlignment="1">
      <alignment horizontal="center" vertical="center"/>
    </xf>
    <xf numFmtId="0" fontId="17" fillId="0" borderId="1" xfId="5" applyFont="1" applyBorder="1" applyAlignment="1">
      <alignment vertical="top"/>
    </xf>
    <xf numFmtId="0" fontId="17" fillId="0" borderId="1" xfId="5" applyFont="1" applyBorder="1"/>
    <xf numFmtId="2" fontId="17" fillId="0" borderId="1" xfId="5" applyNumberFormat="1" applyFont="1" applyBorder="1"/>
    <xf numFmtId="0" fontId="17" fillId="0" borderId="1" xfId="5" applyFont="1" applyBorder="1" applyAlignment="1">
      <alignment vertical="top"/>
    </xf>
    <xf numFmtId="0" fontId="17" fillId="0" borderId="1" xfId="5" applyFont="1" applyBorder="1"/>
    <xf numFmtId="2" fontId="17" fillId="0" borderId="1" xfId="5" applyNumberFormat="1" applyFont="1" applyBorder="1"/>
    <xf numFmtId="0" fontId="14" fillId="3" borderId="0" xfId="5" applyFont="1" applyFill="1" applyAlignment="1">
      <alignment horizontal="center" vertical="center" wrapText="1"/>
    </xf>
    <xf numFmtId="0" fontId="18" fillId="0" borderId="0" xfId="5" applyFont="1" applyAlignment="1" applyProtection="1">
      <alignment horizontal="center"/>
      <protection locked="0"/>
    </xf>
    <xf numFmtId="0" fontId="19" fillId="0" borderId="0" xfId="5" applyFont="1" applyAlignment="1">
      <alignment horizontal="center" vertical="center"/>
    </xf>
    <xf numFmtId="0" fontId="19" fillId="0" borderId="0" xfId="5" applyFont="1" applyAlignment="1">
      <alignment vertical="center"/>
    </xf>
    <xf numFmtId="2" fontId="20" fillId="0" borderId="0" xfId="5" applyNumberFormat="1" applyFont="1" applyAlignment="1" applyProtection="1">
      <alignment horizontal="center"/>
      <protection locked="0"/>
    </xf>
    <xf numFmtId="0" fontId="2" fillId="4" borderId="7" xfId="5" applyFont="1" applyFill="1" applyBorder="1" applyAlignment="1">
      <alignment horizontal="center" vertical="center"/>
    </xf>
    <xf numFmtId="0" fontId="2" fillId="4" borderId="7" xfId="5" applyFont="1" applyFill="1" applyBorder="1" applyAlignment="1">
      <alignment horizontal="center" vertical="center" wrapText="1"/>
    </xf>
    <xf numFmtId="0" fontId="2" fillId="4" borderId="9" xfId="5" applyFont="1" applyFill="1" applyBorder="1" applyAlignment="1">
      <alignment horizontal="center" vertical="center"/>
    </xf>
    <xf numFmtId="0" fontId="2" fillId="4" borderId="9" xfId="5" applyFont="1" applyFill="1" applyBorder="1" applyAlignment="1">
      <alignment horizontal="center" vertical="center" wrapText="1"/>
    </xf>
    <xf numFmtId="0" fontId="13" fillId="0" borderId="1" xfId="5" applyBorder="1" applyAlignment="1">
      <alignment horizontal="left"/>
    </xf>
    <xf numFmtId="0" fontId="17" fillId="5" borderId="1" xfId="5" applyFont="1" applyFill="1" applyBorder="1"/>
    <xf numFmtId="0" fontId="17" fillId="5" borderId="1" xfId="5" applyFont="1" applyFill="1" applyBorder="1" applyAlignment="1">
      <alignment horizontal="left"/>
    </xf>
    <xf numFmtId="0" fontId="21" fillId="0" borderId="1" xfId="0" applyFont="1" applyBorder="1" applyAlignment="1">
      <alignment horizontal="center" vertical="center"/>
    </xf>
    <xf numFmtId="0" fontId="22" fillId="0" borderId="1" xfId="0" applyFont="1" applyBorder="1"/>
    <xf numFmtId="0" fontId="21" fillId="6" borderId="10" xfId="0" applyFont="1" applyFill="1" applyBorder="1" applyAlignment="1">
      <alignment horizontal="center" vertical="center"/>
    </xf>
    <xf numFmtId="0" fontId="21" fillId="6" borderId="10" xfId="0" applyFont="1" applyFill="1" applyBorder="1" applyAlignment="1">
      <alignment horizontal="left" vertical="center" indent="1"/>
    </xf>
    <xf numFmtId="0" fontId="21" fillId="6" borderId="10" xfId="0" applyFont="1" applyFill="1" applyBorder="1" applyAlignment="1">
      <alignment horizontal="center" vertical="center" wrapText="1"/>
    </xf>
    <xf numFmtId="1" fontId="21" fillId="6" borderId="10" xfId="0" applyNumberFormat="1" applyFont="1" applyFill="1" applyBorder="1" applyAlignment="1">
      <alignment horizontal="center" vertical="center" wrapText="1"/>
    </xf>
    <xf numFmtId="2" fontId="21" fillId="6" borderId="10" xfId="0" applyNumberFormat="1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11" xfId="0" applyFont="1" applyBorder="1" applyAlignment="1">
      <alignment horizontal="left" vertical="center" indent="1"/>
    </xf>
    <xf numFmtId="0" fontId="3" fillId="0" borderId="11" xfId="0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1" fontId="21" fillId="0" borderId="11" xfId="0" applyNumberFormat="1" applyFont="1" applyBorder="1" applyAlignment="1">
      <alignment horizontal="center" vertical="center"/>
    </xf>
    <xf numFmtId="10" fontId="3" fillId="0" borderId="1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indent="1"/>
    </xf>
    <xf numFmtId="0" fontId="0" fillId="0" borderId="11" xfId="0" applyBorder="1" applyAlignment="1">
      <alignment horizontal="left" indent="1"/>
    </xf>
    <xf numFmtId="0" fontId="3" fillId="7" borderId="11" xfId="0" applyFont="1" applyFill="1" applyBorder="1"/>
    <xf numFmtId="0" fontId="21" fillId="7" borderId="11" xfId="0" applyFont="1" applyFill="1" applyBorder="1" applyAlignment="1">
      <alignment horizontal="left" indent="1"/>
    </xf>
    <xf numFmtId="0" fontId="21" fillId="7" borderId="11" xfId="0" applyFont="1" applyFill="1" applyBorder="1" applyAlignment="1">
      <alignment horizontal="center"/>
    </xf>
    <xf numFmtId="1" fontId="21" fillId="7" borderId="11" xfId="0" applyNumberFormat="1" applyFont="1" applyFill="1" applyBorder="1" applyAlignment="1">
      <alignment horizontal="center"/>
    </xf>
    <xf numFmtId="10" fontId="21" fillId="7" borderId="11" xfId="0" applyNumberFormat="1" applyFont="1" applyFill="1" applyBorder="1" applyAlignment="1">
      <alignment horizontal="center"/>
    </xf>
    <xf numFmtId="0" fontId="23" fillId="0" borderId="0" xfId="0" applyFont="1"/>
    <xf numFmtId="0" fontId="23" fillId="0" borderId="0" xfId="0" applyFont="1" applyAlignment="1">
      <alignment horizontal="center"/>
    </xf>
    <xf numFmtId="0" fontId="24" fillId="0" borderId="12" xfId="0" applyFont="1" applyBorder="1" applyAlignment="1">
      <alignment horizontal="center"/>
    </xf>
    <xf numFmtId="0" fontId="24" fillId="0" borderId="13" xfId="0" applyFont="1" applyBorder="1" applyAlignment="1">
      <alignment horizontal="center"/>
    </xf>
    <xf numFmtId="0" fontId="24" fillId="0" borderId="14" xfId="0" applyFont="1" applyBorder="1"/>
    <xf numFmtId="0" fontId="24" fillId="0" borderId="15" xfId="0" applyFont="1" applyBorder="1"/>
    <xf numFmtId="0" fontId="24" fillId="8" borderId="16" xfId="0" applyFont="1" applyFill="1" applyBorder="1" applyAlignment="1">
      <alignment horizontal="center" vertical="center" wrapText="1"/>
    </xf>
    <xf numFmtId="0" fontId="24" fillId="8" borderId="8" xfId="0" applyFont="1" applyFill="1" applyBorder="1" applyAlignment="1">
      <alignment horizontal="center" vertical="center" wrapText="1"/>
    </xf>
    <xf numFmtId="0" fontId="7" fillId="8" borderId="8" xfId="0" applyFont="1" applyFill="1" applyBorder="1" applyAlignment="1">
      <alignment horizontal="center" vertical="center" wrapText="1"/>
    </xf>
    <xf numFmtId="0" fontId="7" fillId="8" borderId="17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24" fillId="8" borderId="1" xfId="0" applyFont="1" applyFill="1" applyBorder="1" applyAlignment="1">
      <alignment horizontal="center" vertical="center" wrapText="1"/>
    </xf>
    <xf numFmtId="0" fontId="25" fillId="9" borderId="1" xfId="0" applyFont="1" applyFill="1" applyBorder="1" applyAlignment="1">
      <alignment horizontal="center" vertical="center" wrapText="1"/>
    </xf>
    <xf numFmtId="0" fontId="25" fillId="9" borderId="19" xfId="0" applyFont="1" applyFill="1" applyBorder="1" applyAlignment="1">
      <alignment horizontal="center" vertical="center" wrapText="1"/>
    </xf>
    <xf numFmtId="0" fontId="26" fillId="0" borderId="18" xfId="0" applyFont="1" applyBorder="1" applyAlignment="1">
      <alignment horizontal="center"/>
    </xf>
    <xf numFmtId="0" fontId="26" fillId="0" borderId="11" xfId="0" applyFont="1" applyBorder="1" applyAlignment="1">
      <alignment horizontal="left" vertical="center" readingOrder="1"/>
    </xf>
    <xf numFmtId="0" fontId="26" fillId="0" borderId="1" xfId="0" applyFont="1" applyBorder="1" applyAlignment="1">
      <alignment horizontal="center"/>
    </xf>
    <xf numFmtId="0" fontId="26" fillId="0" borderId="19" xfId="0" applyFont="1" applyBorder="1" applyAlignment="1">
      <alignment horizontal="center"/>
    </xf>
    <xf numFmtId="0" fontId="26" fillId="8" borderId="20" xfId="0" applyFont="1" applyFill="1" applyBorder="1" applyAlignment="1">
      <alignment horizontal="center"/>
    </xf>
    <xf numFmtId="0" fontId="25" fillId="8" borderId="21" xfId="0" applyFont="1" applyFill="1" applyBorder="1" applyAlignment="1">
      <alignment horizontal="center"/>
    </xf>
    <xf numFmtId="0" fontId="25" fillId="8" borderId="22" xfId="0" applyFont="1" applyFill="1" applyBorder="1" applyAlignment="1">
      <alignment horizontal="center"/>
    </xf>
    <xf numFmtId="0" fontId="27" fillId="0" borderId="0" xfId="0" applyFont="1" applyAlignment="1">
      <alignment horizontal="left" wrapText="1"/>
    </xf>
    <xf numFmtId="0" fontId="24" fillId="8" borderId="24" xfId="0" applyFont="1" applyFill="1" applyBorder="1" applyAlignment="1">
      <alignment horizontal="center" vertical="center" wrapText="1"/>
    </xf>
    <xf numFmtId="0" fontId="24" fillId="8" borderId="7" xfId="0" applyFont="1" applyFill="1" applyBorder="1" applyAlignment="1">
      <alignment horizontal="center" vertical="center" wrapText="1"/>
    </xf>
    <xf numFmtId="0" fontId="24" fillId="8" borderId="19" xfId="0" applyFont="1" applyFill="1" applyBorder="1" applyAlignment="1">
      <alignment horizontal="center" vertical="center" wrapText="1"/>
    </xf>
    <xf numFmtId="0" fontId="26" fillId="0" borderId="18" xfId="0" applyFont="1" applyBorder="1" applyAlignment="1">
      <alignment horizontal="center" vertical="top"/>
    </xf>
    <xf numFmtId="0" fontId="26" fillId="0" borderId="1" xfId="0" applyFont="1" applyBorder="1" applyAlignment="1">
      <alignment horizontal="left" vertical="top"/>
    </xf>
    <xf numFmtId="0" fontId="26" fillId="0" borderId="1" xfId="0" applyFont="1" applyBorder="1" applyAlignment="1">
      <alignment horizontal="center" vertical="top" wrapText="1"/>
    </xf>
    <xf numFmtId="0" fontId="26" fillId="0" borderId="1" xfId="0" applyFont="1" applyBorder="1" applyAlignment="1">
      <alignment horizontal="center" vertical="top"/>
    </xf>
    <xf numFmtId="0" fontId="26" fillId="0" borderId="19" xfId="0" applyFont="1" applyBorder="1" applyAlignment="1">
      <alignment horizontal="center" vertical="top"/>
    </xf>
    <xf numFmtId="0" fontId="25" fillId="8" borderId="26" xfId="0" applyFont="1" applyFill="1" applyBorder="1" applyAlignment="1">
      <alignment horizontal="center" vertical="top"/>
    </xf>
    <xf numFmtId="0" fontId="25" fillId="8" borderId="27" xfId="0" applyFont="1" applyFill="1" applyBorder="1" applyAlignment="1">
      <alignment horizontal="center" vertical="top"/>
    </xf>
    <xf numFmtId="0" fontId="24" fillId="8" borderId="21" xfId="0" applyFont="1" applyFill="1" applyBorder="1" applyAlignment="1">
      <alignment horizontal="center" vertical="top" wrapText="1"/>
    </xf>
    <xf numFmtId="0" fontId="25" fillId="8" borderId="21" xfId="0" applyFont="1" applyFill="1" applyBorder="1" applyAlignment="1">
      <alignment horizontal="center" vertical="top"/>
    </xf>
    <xf numFmtId="0" fontId="25" fillId="8" borderId="22" xfId="0" applyFont="1" applyFill="1" applyBorder="1" applyAlignment="1">
      <alignment horizontal="center" vertical="top"/>
    </xf>
    <xf numFmtId="0" fontId="24" fillId="0" borderId="23" xfId="0" applyFont="1" applyBorder="1" applyAlignment="1">
      <alignment horizontal="center"/>
    </xf>
    <xf numFmtId="0" fontId="24" fillId="0" borderId="14" xfId="0" applyFont="1" applyBorder="1" applyAlignment="1">
      <alignment horizontal="center"/>
    </xf>
    <xf numFmtId="0" fontId="24" fillId="0" borderId="15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31" fillId="10" borderId="28" xfId="0" applyFont="1" applyFill="1" applyBorder="1" applyAlignment="1">
      <alignment horizontal="center" vertical="center" wrapText="1"/>
    </xf>
    <xf numFmtId="0" fontId="18" fillId="10" borderId="29" xfId="0" applyFont="1" applyFill="1" applyBorder="1" applyAlignment="1">
      <alignment horizontal="center" vertical="center" wrapText="1"/>
    </xf>
    <xf numFmtId="0" fontId="18" fillId="10" borderId="28" xfId="0" applyFont="1" applyFill="1" applyBorder="1" applyAlignment="1">
      <alignment horizontal="center" vertical="center" wrapText="1"/>
    </xf>
    <xf numFmtId="0" fontId="18" fillId="10" borderId="30" xfId="0" applyFont="1" applyFill="1" applyBorder="1" applyAlignment="1">
      <alignment horizontal="center" vertical="center" wrapText="1"/>
    </xf>
    <xf numFmtId="0" fontId="18" fillId="10" borderId="31" xfId="0" applyFont="1" applyFill="1" applyBorder="1" applyAlignment="1">
      <alignment horizontal="center" vertical="center" wrapText="1"/>
    </xf>
    <xf numFmtId="0" fontId="18" fillId="10" borderId="32" xfId="0" applyFont="1" applyFill="1" applyBorder="1" applyAlignment="1">
      <alignment horizontal="center" vertical="center" wrapText="1"/>
    </xf>
    <xf numFmtId="0" fontId="18" fillId="10" borderId="36" xfId="0" applyFont="1" applyFill="1" applyBorder="1" applyAlignment="1">
      <alignment horizontal="center" vertical="center" wrapText="1"/>
    </xf>
    <xf numFmtId="0" fontId="31" fillId="10" borderId="37" xfId="0" applyFont="1" applyFill="1" applyBorder="1" applyAlignment="1">
      <alignment horizontal="center" vertical="center" wrapText="1"/>
    </xf>
    <xf numFmtId="0" fontId="18" fillId="10" borderId="38" xfId="0" applyFont="1" applyFill="1" applyBorder="1" applyAlignment="1">
      <alignment horizontal="center" vertical="center" wrapText="1"/>
    </xf>
    <xf numFmtId="0" fontId="18" fillId="10" borderId="37" xfId="0" applyFont="1" applyFill="1" applyBorder="1" applyAlignment="1">
      <alignment horizontal="center" vertical="center" wrapText="1"/>
    </xf>
    <xf numFmtId="0" fontId="18" fillId="10" borderId="7" xfId="0" applyFont="1" applyFill="1" applyBorder="1" applyAlignment="1">
      <alignment horizontal="center" vertical="center" wrapText="1"/>
    </xf>
    <xf numFmtId="0" fontId="18" fillId="10" borderId="25" xfId="0" applyFont="1" applyFill="1" applyBorder="1" applyAlignment="1">
      <alignment horizontal="center" vertical="center" wrapText="1"/>
    </xf>
    <xf numFmtId="0" fontId="18" fillId="10" borderId="24" xfId="0" applyFont="1" applyFill="1" applyBorder="1" applyAlignment="1">
      <alignment horizontal="center" vertical="center" wrapText="1"/>
    </xf>
    <xf numFmtId="0" fontId="0" fillId="0" borderId="18" xfId="0" applyBorder="1"/>
    <xf numFmtId="0" fontId="0" fillId="0" borderId="19" xfId="0" applyBorder="1"/>
    <xf numFmtId="1" fontId="0" fillId="0" borderId="18" xfId="0" applyNumberFormat="1" applyBorder="1"/>
    <xf numFmtId="1" fontId="0" fillId="0" borderId="1" xfId="0" applyNumberFormat="1" applyBorder="1"/>
    <xf numFmtId="1" fontId="0" fillId="0" borderId="19" xfId="0" applyNumberFormat="1" applyBorder="1"/>
    <xf numFmtId="0" fontId="0" fillId="0" borderId="20" xfId="0" applyBorder="1"/>
    <xf numFmtId="0" fontId="0" fillId="0" borderId="22" xfId="0" applyBorder="1"/>
    <xf numFmtId="1" fontId="0" fillId="0" borderId="20" xfId="0" applyNumberFormat="1" applyBorder="1"/>
    <xf numFmtId="1" fontId="0" fillId="0" borderId="21" xfId="0" applyNumberFormat="1" applyBorder="1"/>
    <xf numFmtId="1" fontId="0" fillId="0" borderId="22" xfId="0" applyNumberFormat="1" applyBorder="1"/>
    <xf numFmtId="0" fontId="31" fillId="0" borderId="1" xfId="0" applyFont="1" applyBorder="1"/>
    <xf numFmtId="0" fontId="0" fillId="0" borderId="39" xfId="0" applyBorder="1"/>
    <xf numFmtId="0" fontId="0" fillId="0" borderId="40" xfId="0" applyBorder="1"/>
    <xf numFmtId="1" fontId="0" fillId="0" borderId="39" xfId="0" applyNumberFormat="1" applyBorder="1"/>
    <xf numFmtId="1" fontId="0" fillId="0" borderId="41" xfId="0" applyNumberFormat="1" applyBorder="1"/>
    <xf numFmtId="1" fontId="0" fillId="0" borderId="40" xfId="0" applyNumberFormat="1" applyBorder="1"/>
    <xf numFmtId="0" fontId="0" fillId="0" borderId="8" xfId="0" applyBorder="1"/>
    <xf numFmtId="0" fontId="31" fillId="0" borderId="8" xfId="0" applyFont="1" applyBorder="1"/>
    <xf numFmtId="0" fontId="0" fillId="0" borderId="7" xfId="0" applyBorder="1"/>
    <xf numFmtId="0" fontId="31" fillId="0" borderId="19" xfId="0" applyFont="1" applyBorder="1"/>
    <xf numFmtId="0" fontId="0" fillId="0" borderId="42" xfId="0" applyBorder="1"/>
    <xf numFmtId="0" fontId="31" fillId="0" borderId="43" xfId="0" applyFont="1" applyBorder="1"/>
    <xf numFmtId="1" fontId="0" fillId="0" borderId="42" xfId="0" applyNumberFormat="1" applyBorder="1"/>
    <xf numFmtId="1" fontId="0" fillId="0" borderId="44" xfId="0" applyNumberFormat="1" applyBorder="1"/>
    <xf numFmtId="1" fontId="0" fillId="0" borderId="43" xfId="0" applyNumberFormat="1" applyBorder="1"/>
    <xf numFmtId="0" fontId="18" fillId="10" borderId="12" xfId="0" applyFont="1" applyFill="1" applyBorder="1" applyAlignment="1">
      <alignment horizontal="right"/>
    </xf>
    <xf numFmtId="0" fontId="18" fillId="10" borderId="45" xfId="0" applyFont="1" applyFill="1" applyBorder="1" applyAlignment="1">
      <alignment horizontal="right"/>
    </xf>
    <xf numFmtId="1" fontId="18" fillId="10" borderId="23" xfId="0" applyNumberFormat="1" applyFont="1" applyFill="1" applyBorder="1"/>
    <xf numFmtId="1" fontId="18" fillId="10" borderId="14" xfId="0" applyNumberFormat="1" applyFont="1" applyFill="1" applyBorder="1"/>
    <xf numFmtId="1" fontId="18" fillId="10" borderId="15" xfId="0" applyNumberFormat="1" applyFont="1" applyFill="1" applyBorder="1"/>
    <xf numFmtId="0" fontId="6" fillId="0" borderId="46" xfId="0" applyFont="1" applyBorder="1" applyAlignment="1">
      <alignment horizontal="center"/>
    </xf>
    <xf numFmtId="0" fontId="6" fillId="0" borderId="33" xfId="0" applyFont="1" applyBorder="1" applyAlignment="1">
      <alignment horizontal="center"/>
    </xf>
    <xf numFmtId="0" fontId="6" fillId="0" borderId="47" xfId="0" applyFont="1" applyBorder="1" applyAlignment="1">
      <alignment horizontal="center"/>
    </xf>
    <xf numFmtId="0" fontId="18" fillId="0" borderId="2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48" xfId="0" applyFont="1" applyBorder="1" applyAlignment="1">
      <alignment horizontal="center" vertical="center" wrapText="1"/>
    </xf>
    <xf numFmtId="0" fontId="18" fillId="0" borderId="21" xfId="0" applyFont="1" applyBorder="1" applyAlignment="1">
      <alignment horizontal="center" vertical="center" wrapText="1"/>
    </xf>
    <xf numFmtId="0" fontId="18" fillId="0" borderId="22" xfId="0" applyFont="1" applyBorder="1" applyAlignment="1">
      <alignment horizontal="center" vertical="center" wrapText="1"/>
    </xf>
    <xf numFmtId="0" fontId="0" fillId="0" borderId="16" xfId="0" applyBorder="1"/>
    <xf numFmtId="1" fontId="0" fillId="0" borderId="8" xfId="0" applyNumberFormat="1" applyBorder="1"/>
    <xf numFmtId="1" fontId="0" fillId="0" borderId="17" xfId="0" applyNumberFormat="1" applyBorder="1"/>
    <xf numFmtId="0" fontId="32" fillId="0" borderId="1" xfId="0" applyFont="1" applyBorder="1"/>
    <xf numFmtId="1" fontId="0" fillId="0" borderId="7" xfId="0" applyNumberFormat="1" applyBorder="1"/>
    <xf numFmtId="1" fontId="0" fillId="0" borderId="25" xfId="0" applyNumberFormat="1" applyBorder="1"/>
    <xf numFmtId="0" fontId="2" fillId="0" borderId="12" xfId="0" applyFont="1" applyBorder="1" applyAlignment="1">
      <alignment horizontal="center"/>
    </xf>
    <xf numFmtId="0" fontId="2" fillId="0" borderId="45" xfId="0" applyFont="1" applyBorder="1" applyAlignment="1">
      <alignment horizontal="center"/>
    </xf>
    <xf numFmtId="1" fontId="18" fillId="10" borderId="49" xfId="0" applyNumberFormat="1" applyFont="1" applyFill="1" applyBorder="1"/>
    <xf numFmtId="0" fontId="18" fillId="0" borderId="24" xfId="0" applyFont="1" applyBorder="1" applyAlignment="1">
      <alignment horizontal="center" vertical="center" wrapText="1"/>
    </xf>
    <xf numFmtId="0" fontId="18" fillId="0" borderId="42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8" fillId="0" borderId="44" xfId="0" applyFont="1" applyBorder="1" applyAlignment="1">
      <alignment horizontal="center" vertical="center" wrapText="1"/>
    </xf>
    <xf numFmtId="0" fontId="33" fillId="0" borderId="46" xfId="0" applyFont="1" applyBorder="1" applyAlignment="1">
      <alignment horizontal="center" vertical="center" wrapText="1"/>
    </xf>
    <xf numFmtId="0" fontId="33" fillId="0" borderId="33" xfId="0" applyFont="1" applyBorder="1" applyAlignment="1">
      <alignment horizontal="center" vertical="center" wrapText="1"/>
    </xf>
    <xf numFmtId="0" fontId="33" fillId="0" borderId="47" xfId="0" applyFont="1" applyBorder="1" applyAlignment="1">
      <alignment horizontal="center" vertical="center" wrapText="1"/>
    </xf>
    <xf numFmtId="0" fontId="29" fillId="0" borderId="18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/>
    </xf>
    <xf numFmtId="0" fontId="28" fillId="0" borderId="25" xfId="0" applyFont="1" applyBorder="1" applyAlignment="1">
      <alignment horizontal="center" vertical="center" wrapText="1"/>
    </xf>
    <xf numFmtId="0" fontId="29" fillId="0" borderId="20" xfId="0" applyFont="1" applyBorder="1" applyAlignment="1">
      <alignment horizontal="center" vertical="center" wrapText="1"/>
    </xf>
    <xf numFmtId="0" fontId="29" fillId="0" borderId="21" xfId="0" applyFont="1" applyBorder="1" applyAlignment="1">
      <alignment horizontal="center" vertical="center" wrapText="1"/>
    </xf>
    <xf numFmtId="0" fontId="29" fillId="0" borderId="21" xfId="0" applyFont="1" applyBorder="1" applyAlignment="1">
      <alignment horizontal="center" vertical="center"/>
    </xf>
    <xf numFmtId="0" fontId="29" fillId="0" borderId="21" xfId="0" applyFont="1" applyBorder="1" applyAlignment="1">
      <alignment horizontal="center" vertical="center" wrapText="1"/>
    </xf>
    <xf numFmtId="0" fontId="28" fillId="0" borderId="43" xfId="0" applyFont="1" applyBorder="1" applyAlignment="1">
      <alignment horizontal="center" vertical="center" wrapText="1"/>
    </xf>
    <xf numFmtId="0" fontId="34" fillId="0" borderId="16" xfId="0" applyFont="1" applyBorder="1" applyAlignment="1">
      <alignment horizontal="center" vertical="center"/>
    </xf>
    <xf numFmtId="0" fontId="34" fillId="0" borderId="8" xfId="0" applyFont="1" applyBorder="1" applyAlignment="1">
      <alignment horizontal="left" vertical="center"/>
    </xf>
    <xf numFmtId="0" fontId="34" fillId="0" borderId="8" xfId="0" applyFont="1" applyBorder="1" applyAlignment="1">
      <alignment horizontal="center" vertical="center"/>
    </xf>
    <xf numFmtId="10" fontId="34" fillId="0" borderId="17" xfId="0" applyNumberFormat="1" applyFont="1" applyBorder="1" applyAlignment="1">
      <alignment horizontal="center" vertical="center"/>
    </xf>
    <xf numFmtId="0" fontId="34" fillId="0" borderId="18" xfId="0" applyFont="1" applyBorder="1" applyAlignment="1">
      <alignment horizontal="center" vertical="center"/>
    </xf>
    <xf numFmtId="0" fontId="34" fillId="0" borderId="1" xfId="0" applyFont="1" applyBorder="1" applyAlignment="1">
      <alignment horizontal="left" vertical="center"/>
    </xf>
    <xf numFmtId="0" fontId="34" fillId="0" borderId="1" xfId="0" applyFont="1" applyBorder="1" applyAlignment="1">
      <alignment horizontal="center" vertical="center"/>
    </xf>
    <xf numFmtId="10" fontId="34" fillId="0" borderId="19" xfId="0" applyNumberFormat="1" applyFont="1" applyBorder="1" applyAlignment="1">
      <alignment horizontal="center" vertical="center"/>
    </xf>
    <xf numFmtId="0" fontId="35" fillId="0" borderId="26" xfId="0" applyFont="1" applyBorder="1" applyAlignment="1">
      <alignment horizontal="right" vertical="center"/>
    </xf>
    <xf numFmtId="0" fontId="35" fillId="0" borderId="27" xfId="0" applyFont="1" applyBorder="1" applyAlignment="1">
      <alignment horizontal="right" vertical="center"/>
    </xf>
    <xf numFmtId="0" fontId="35" fillId="0" borderId="21" xfId="0" applyFont="1" applyBorder="1" applyAlignment="1">
      <alignment horizontal="center" vertical="center"/>
    </xf>
    <xf numFmtId="10" fontId="35" fillId="0" borderId="22" xfId="0" applyNumberFormat="1" applyFont="1" applyBorder="1" applyAlignment="1">
      <alignment horizontal="center" vertical="center"/>
    </xf>
    <xf numFmtId="0" fontId="35" fillId="0" borderId="12" xfId="0" applyFont="1" applyBorder="1" applyAlignment="1">
      <alignment horizontal="center" vertical="center"/>
    </xf>
    <xf numFmtId="0" fontId="35" fillId="0" borderId="13" xfId="0" applyFont="1" applyBorder="1" applyAlignment="1">
      <alignment horizontal="center" vertical="center"/>
    </xf>
    <xf numFmtId="0" fontId="35" fillId="0" borderId="45" xfId="0" applyFont="1" applyBorder="1" applyAlignment="1">
      <alignment horizontal="center" vertical="center"/>
    </xf>
    <xf numFmtId="0" fontId="35" fillId="0" borderId="20" xfId="0" applyFont="1" applyBorder="1" applyAlignment="1">
      <alignment vertical="center" wrapText="1"/>
    </xf>
    <xf numFmtId="0" fontId="35" fillId="0" borderId="21" xfId="0" applyFont="1" applyBorder="1" applyAlignment="1">
      <alignment vertical="center" wrapText="1"/>
    </xf>
    <xf numFmtId="0" fontId="35" fillId="0" borderId="21" xfId="0" applyFont="1" applyBorder="1" applyAlignment="1">
      <alignment vertical="center"/>
    </xf>
    <xf numFmtId="0" fontId="33" fillId="0" borderId="22" xfId="0" applyFont="1" applyBorder="1" applyAlignment="1">
      <alignment vertical="center" wrapText="1"/>
    </xf>
    <xf numFmtId="0" fontId="30" fillId="0" borderId="16" xfId="0" applyFont="1" applyBorder="1" applyAlignment="1">
      <alignment horizontal="center"/>
    </xf>
    <xf numFmtId="1" fontId="37" fillId="0" borderId="8" xfId="0" applyNumberFormat="1" applyFont="1" applyBorder="1" applyAlignment="1">
      <alignment horizontal="center" vertical="center" wrapText="1"/>
    </xf>
    <xf numFmtId="0" fontId="38" fillId="0" borderId="8" xfId="0" applyFont="1" applyBorder="1" applyAlignment="1">
      <alignment horizontal="center"/>
    </xf>
    <xf numFmtId="0" fontId="38" fillId="0" borderId="8" xfId="0" applyFont="1" applyBorder="1" applyAlignment="1">
      <alignment horizontal="center" vertical="center"/>
    </xf>
    <xf numFmtId="1" fontId="38" fillId="0" borderId="8" xfId="0" applyNumberFormat="1" applyFont="1" applyBorder="1" applyAlignment="1">
      <alignment horizontal="center"/>
    </xf>
    <xf numFmtId="10" fontId="38" fillId="0" borderId="17" xfId="0" applyNumberFormat="1" applyFont="1" applyBorder="1" applyAlignment="1">
      <alignment horizontal="center"/>
    </xf>
    <xf numFmtId="0" fontId="30" fillId="0" borderId="18" xfId="0" applyFont="1" applyBorder="1" applyAlignment="1">
      <alignment horizontal="center"/>
    </xf>
    <xf numFmtId="0" fontId="36" fillId="0" borderId="1" xfId="0" applyFont="1" applyBorder="1" applyAlignment="1">
      <alignment horizontal="left" wrapText="1"/>
    </xf>
    <xf numFmtId="1" fontId="37" fillId="0" borderId="1" xfId="0" applyNumberFormat="1" applyFont="1" applyBorder="1" applyAlignment="1">
      <alignment horizontal="center" vertical="center" wrapText="1"/>
    </xf>
    <xf numFmtId="0" fontId="38" fillId="0" borderId="1" xfId="0" applyFont="1" applyBorder="1" applyAlignment="1">
      <alignment horizontal="center"/>
    </xf>
    <xf numFmtId="0" fontId="38" fillId="0" borderId="1" xfId="0" applyFont="1" applyBorder="1" applyAlignment="1">
      <alignment horizontal="center" vertical="center"/>
    </xf>
    <xf numFmtId="1" fontId="38" fillId="0" borderId="1" xfId="0" applyNumberFormat="1" applyFont="1" applyBorder="1" applyAlignment="1">
      <alignment horizontal="center"/>
    </xf>
    <xf numFmtId="10" fontId="38" fillId="0" borderId="19" xfId="0" applyNumberFormat="1" applyFont="1" applyBorder="1" applyAlignment="1">
      <alignment horizontal="center"/>
    </xf>
    <xf numFmtId="0" fontId="34" fillId="0" borderId="1" xfId="0" applyFont="1" applyBorder="1"/>
    <xf numFmtId="0" fontId="36" fillId="2" borderId="1" xfId="0" applyFont="1" applyFill="1" applyBorder="1" applyAlignment="1">
      <alignment horizontal="left" wrapText="1"/>
    </xf>
    <xf numFmtId="0" fontId="35" fillId="0" borderId="20" xfId="0" applyFont="1" applyBorder="1" applyAlignment="1">
      <alignment horizontal="center" vertical="center"/>
    </xf>
    <xf numFmtId="0" fontId="35" fillId="0" borderId="21" xfId="0" applyFont="1" applyBorder="1" applyAlignment="1">
      <alignment horizontal="center" vertical="center"/>
    </xf>
    <xf numFmtId="1" fontId="35" fillId="0" borderId="21" xfId="0" applyNumberFormat="1" applyFont="1" applyBorder="1" applyAlignment="1">
      <alignment horizontal="center" vertical="center"/>
    </xf>
    <xf numFmtId="10" fontId="35" fillId="0" borderId="22" xfId="0" applyNumberFormat="1" applyFont="1" applyBorder="1" applyAlignment="1">
      <alignment horizontal="center"/>
    </xf>
    <xf numFmtId="0" fontId="35" fillId="0" borderId="16" xfId="0" applyFont="1" applyBorder="1" applyAlignment="1">
      <alignment horizontal="center" vertical="center" wrapText="1"/>
    </xf>
    <xf numFmtId="0" fontId="35" fillId="0" borderId="8" xfId="0" applyFont="1" applyBorder="1" applyAlignment="1">
      <alignment horizontal="center" vertical="center" wrapText="1"/>
    </xf>
    <xf numFmtId="0" fontId="35" fillId="0" borderId="8" xfId="0" applyFont="1" applyBorder="1" applyAlignment="1">
      <alignment horizontal="center" vertical="center"/>
    </xf>
    <xf numFmtId="0" fontId="33" fillId="0" borderId="17" xfId="0" applyFont="1" applyBorder="1" applyAlignment="1">
      <alignment horizontal="center" vertical="center" wrapText="1"/>
    </xf>
    <xf numFmtId="0" fontId="35" fillId="0" borderId="35" xfId="0" applyFont="1" applyBorder="1" applyAlignment="1">
      <alignment horizontal="center" vertical="center"/>
    </xf>
    <xf numFmtId="0" fontId="35" fillId="0" borderId="33" xfId="0" applyFont="1" applyBorder="1" applyAlignment="1">
      <alignment horizontal="center" vertical="center"/>
    </xf>
    <xf numFmtId="0" fontId="35" fillId="0" borderId="34" xfId="0" applyFont="1" applyBorder="1" applyAlignment="1">
      <alignment horizontal="center" vertical="center"/>
    </xf>
    <xf numFmtId="0" fontId="34" fillId="0" borderId="8" xfId="0" applyFont="1" applyBorder="1"/>
    <xf numFmtId="0" fontId="6" fillId="0" borderId="39" xfId="0" applyFont="1" applyBorder="1" applyAlignment="1">
      <alignment horizontal="center" vertical="center" wrapText="1"/>
    </xf>
    <xf numFmtId="0" fontId="6" fillId="0" borderId="41" xfId="0" applyFont="1" applyBorder="1" applyAlignment="1">
      <alignment horizontal="center" vertical="center" wrapText="1"/>
    </xf>
    <xf numFmtId="0" fontId="6" fillId="0" borderId="40" xfId="0" applyFont="1" applyBorder="1" applyAlignment="1">
      <alignment horizontal="center" vertical="center" wrapText="1"/>
    </xf>
    <xf numFmtId="0" fontId="39" fillId="0" borderId="18" xfId="0" applyFont="1" applyBorder="1" applyAlignment="1">
      <alignment horizontal="center" vertical="center" wrapText="1"/>
    </xf>
    <xf numFmtId="0" fontId="39" fillId="0" borderId="7" xfId="0" applyFont="1" applyBorder="1" applyAlignment="1">
      <alignment horizontal="center" vertical="center" wrapText="1"/>
    </xf>
    <xf numFmtId="0" fontId="39" fillId="0" borderId="2" xfId="0" applyFont="1" applyBorder="1" applyAlignment="1">
      <alignment horizontal="center" vertical="center" wrapText="1"/>
    </xf>
    <xf numFmtId="0" fontId="39" fillId="0" borderId="3" xfId="0" applyFont="1" applyBorder="1" applyAlignment="1">
      <alignment horizontal="center" vertical="center" wrapText="1"/>
    </xf>
    <xf numFmtId="0" fontId="39" fillId="0" borderId="48" xfId="0" applyFont="1" applyBorder="1" applyAlignment="1">
      <alignment horizontal="center" vertical="center" wrapText="1"/>
    </xf>
    <xf numFmtId="0" fontId="39" fillId="0" borderId="20" xfId="0" applyFont="1" applyBorder="1" applyAlignment="1">
      <alignment horizontal="center" vertical="center" wrapText="1"/>
    </xf>
    <xf numFmtId="0" fontId="39" fillId="0" borderId="44" xfId="0" applyFont="1" applyBorder="1" applyAlignment="1">
      <alignment horizontal="center" vertical="center" wrapText="1"/>
    </xf>
    <xf numFmtId="0" fontId="39" fillId="0" borderId="21" xfId="0" applyFont="1" applyBorder="1" applyAlignment="1">
      <alignment horizontal="center" vertical="center" wrapText="1"/>
    </xf>
    <xf numFmtId="0" fontId="39" fillId="0" borderId="22" xfId="0" applyFont="1" applyBorder="1" applyAlignment="1">
      <alignment horizontal="center" vertical="center" wrapText="1"/>
    </xf>
    <xf numFmtId="0" fontId="31" fillId="0" borderId="16" xfId="0" applyFont="1" applyBorder="1"/>
    <xf numFmtId="0" fontId="31" fillId="0" borderId="8" xfId="0" applyFont="1" applyBorder="1" applyAlignment="1">
      <alignment horizontal="center" vertical="center"/>
    </xf>
    <xf numFmtId="0" fontId="31" fillId="0" borderId="17" xfId="0" applyFont="1" applyBorder="1" applyAlignment="1">
      <alignment horizontal="center" vertical="center"/>
    </xf>
    <xf numFmtId="0" fontId="31" fillId="0" borderId="18" xfId="0" applyFont="1" applyBorder="1"/>
    <xf numFmtId="0" fontId="31" fillId="0" borderId="1" xfId="0" applyFont="1" applyBorder="1" applyAlignment="1">
      <alignment horizontal="center" vertical="center"/>
    </xf>
    <xf numFmtId="0" fontId="31" fillId="0" borderId="19" xfId="0" applyFont="1" applyBorder="1" applyAlignment="1">
      <alignment horizontal="center" vertical="center"/>
    </xf>
    <xf numFmtId="0" fontId="18" fillId="0" borderId="20" xfId="0" applyFont="1" applyBorder="1"/>
    <xf numFmtId="0" fontId="18" fillId="0" borderId="21" xfId="0" applyFont="1" applyBorder="1" applyAlignment="1">
      <alignment horizontal="center" vertical="center"/>
    </xf>
    <xf numFmtId="0" fontId="18" fillId="0" borderId="22" xfId="0" applyFont="1" applyBorder="1" applyAlignment="1">
      <alignment horizontal="center" vertical="center"/>
    </xf>
    <xf numFmtId="0" fontId="40" fillId="0" borderId="39" xfId="0" applyFont="1" applyBorder="1" applyAlignment="1">
      <alignment horizontal="center" wrapText="1"/>
    </xf>
    <xf numFmtId="0" fontId="40" fillId="0" borderId="41" xfId="0" applyFont="1" applyBorder="1" applyAlignment="1">
      <alignment horizontal="center" wrapText="1"/>
    </xf>
    <xf numFmtId="0" fontId="40" fillId="0" borderId="40" xfId="0" applyFont="1" applyBorder="1" applyAlignment="1">
      <alignment horizontal="center" wrapText="1"/>
    </xf>
    <xf numFmtId="0" fontId="18" fillId="0" borderId="18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/>
    </xf>
    <xf numFmtId="0" fontId="18" fillId="0" borderId="19" xfId="0" applyFont="1" applyBorder="1" applyAlignment="1">
      <alignment horizontal="center"/>
    </xf>
    <xf numFmtId="0" fontId="18" fillId="0" borderId="20" xfId="0" applyFont="1" applyBorder="1" applyAlignment="1">
      <alignment horizontal="center" vertical="center" wrapText="1"/>
    </xf>
    <xf numFmtId="0" fontId="18" fillId="0" borderId="21" xfId="0" applyFont="1" applyBorder="1" applyAlignment="1">
      <alignment horizontal="center" vertical="center" wrapText="1"/>
    </xf>
    <xf numFmtId="0" fontId="18" fillId="0" borderId="21" xfId="0" applyFont="1" applyBorder="1" applyAlignment="1">
      <alignment horizontal="center"/>
    </xf>
    <xf numFmtId="0" fontId="18" fillId="0" borderId="22" xfId="0" applyFont="1" applyBorder="1" applyAlignment="1">
      <alignment horizontal="center"/>
    </xf>
    <xf numFmtId="0" fontId="41" fillId="0" borderId="16" xfId="0" applyFont="1" applyBorder="1" applyAlignment="1">
      <alignment horizontal="center"/>
    </xf>
    <xf numFmtId="0" fontId="42" fillId="0" borderId="8" xfId="0" applyFont="1" applyBorder="1"/>
    <xf numFmtId="0" fontId="43" fillId="0" borderId="8" xfId="0" applyFont="1" applyBorder="1" applyAlignment="1">
      <alignment horizontal="center" vertical="center" wrapText="1"/>
    </xf>
    <xf numFmtId="1" fontId="43" fillId="0" borderId="8" xfId="0" applyNumberFormat="1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1" fontId="0" fillId="0" borderId="8" xfId="0" applyNumberForma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7" xfId="0" applyBorder="1" applyAlignment="1">
      <alignment horizontal="center"/>
    </xf>
    <xf numFmtId="0" fontId="41" fillId="0" borderId="18" xfId="0" applyFont="1" applyBorder="1" applyAlignment="1">
      <alignment horizontal="center"/>
    </xf>
    <xf numFmtId="0" fontId="42" fillId="0" borderId="1" xfId="0" applyFont="1" applyBorder="1"/>
    <xf numFmtId="0" fontId="43" fillId="0" borderId="1" xfId="0" applyFont="1" applyBorder="1" applyAlignment="1">
      <alignment horizontal="center" vertical="center" wrapText="1"/>
    </xf>
    <xf numFmtId="1" fontId="43" fillId="0" borderId="1" xfId="0" applyNumberFormat="1" applyFont="1" applyBorder="1" applyAlignment="1">
      <alignment horizontal="center" vertical="center" wrapText="1"/>
    </xf>
    <xf numFmtId="0" fontId="0" fillId="0" borderId="19" xfId="0" applyBorder="1" applyAlignment="1">
      <alignment horizontal="center"/>
    </xf>
    <xf numFmtId="1" fontId="39" fillId="0" borderId="21" xfId="0" applyNumberFormat="1" applyFont="1" applyBorder="1" applyAlignment="1">
      <alignment horizontal="center" vertical="center"/>
    </xf>
    <xf numFmtId="1" fontId="39" fillId="0" borderId="22" xfId="0" applyNumberFormat="1" applyFont="1" applyBorder="1" applyAlignment="1">
      <alignment horizontal="center" vertical="center"/>
    </xf>
  </cellXfs>
  <cellStyles count="6">
    <cellStyle name="Comma 2" xfId="4" xr:uid="{E4D00B4F-4861-474C-8ABE-12A535A2EC48}"/>
    <cellStyle name="Normal" xfId="0" builtinId="0"/>
    <cellStyle name="Normal 2" xfId="5" xr:uid="{F5384E88-92F6-4482-B551-DE9D18DC5DA9}"/>
    <cellStyle name="Normal 2 2" xfId="2" xr:uid="{DF30F228-F5E6-450C-ACBC-AEF3C69BC8B3}"/>
    <cellStyle name="Percent" xfId="1" builtinId="5"/>
    <cellStyle name="Percent 2 2" xfId="3" xr:uid="{3DE2986C-72A1-42C7-80D4-190EAA8D7278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HC107688\Desktop\Hitesh\167th\sss\Bankwise%20PMSBY%2001102025.xls" TargetMode="External"/><Relationship Id="rId1" Type="http://schemas.openxmlformats.org/officeDocument/2006/relationships/externalLinkPath" Target="file:///C:\Users\HC107688\Desktop\Hitesh\167th\sss\Bankwise%20PMSBY%200110202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nkwise PMSBY 01102025"/>
    </sheetNames>
    <sheetDataSet>
      <sheetData sheetId="0" refreshError="1">
        <row r="4">
          <cell r="B4" t="str">
            <v>Axis Bank Ltd</v>
          </cell>
          <cell r="C4">
            <v>842466</v>
          </cell>
          <cell r="D4">
            <v>35513</v>
          </cell>
        </row>
        <row r="5">
          <cell r="B5" t="str">
            <v>Bank of Baroda</v>
          </cell>
          <cell r="C5">
            <v>10625160</v>
          </cell>
          <cell r="D5">
            <v>5102128</v>
          </cell>
        </row>
        <row r="6">
          <cell r="B6" t="str">
            <v>Bank of India</v>
          </cell>
          <cell r="C6">
            <v>993309</v>
          </cell>
          <cell r="D6">
            <v>532644</v>
          </cell>
        </row>
        <row r="7">
          <cell r="B7" t="str">
            <v>Bank of Maharashtra</v>
          </cell>
          <cell r="C7">
            <v>329590</v>
          </cell>
          <cell r="D7">
            <v>80270</v>
          </cell>
        </row>
        <row r="8">
          <cell r="B8" t="str">
            <v>Canara Bank</v>
          </cell>
          <cell r="C8">
            <v>1116879</v>
          </cell>
          <cell r="D8">
            <v>640854</v>
          </cell>
        </row>
        <row r="9">
          <cell r="B9" t="str">
            <v>Central Bank of India</v>
          </cell>
          <cell r="C9">
            <v>2710827</v>
          </cell>
          <cell r="D9">
            <v>545445</v>
          </cell>
        </row>
        <row r="10">
          <cell r="B10" t="str">
            <v>City Union Bank Ltd</v>
          </cell>
          <cell r="C10">
            <v>19612</v>
          </cell>
          <cell r="D10">
            <v>674</v>
          </cell>
        </row>
        <row r="11">
          <cell r="B11" t="str">
            <v>Federal Bank Ltd</v>
          </cell>
          <cell r="C11">
            <v>35834</v>
          </cell>
          <cell r="D11">
            <v>2175</v>
          </cell>
        </row>
        <row r="12">
          <cell r="B12" t="str">
            <v>HDFC Bank Ltd</v>
          </cell>
          <cell r="C12">
            <v>1063566</v>
          </cell>
          <cell r="D12">
            <v>381453</v>
          </cell>
        </row>
        <row r="13">
          <cell r="B13" t="str">
            <v>ICICI Bank Ltd</v>
          </cell>
          <cell r="C13">
            <v>4388364</v>
          </cell>
          <cell r="D13">
            <v>526873</v>
          </cell>
        </row>
        <row r="14">
          <cell r="B14" t="str">
            <v>IDBI Bank Ltd.</v>
          </cell>
          <cell r="C14">
            <v>372167</v>
          </cell>
          <cell r="D14">
            <v>100116</v>
          </cell>
        </row>
        <row r="15">
          <cell r="B15" t="str">
            <v>IDFC Bank Ltd.</v>
          </cell>
          <cell r="C15">
            <v>332369</v>
          </cell>
          <cell r="D15">
            <v>13092</v>
          </cell>
        </row>
        <row r="16">
          <cell r="B16" t="str">
            <v>Indian Bank</v>
          </cell>
          <cell r="C16">
            <v>829396</v>
          </cell>
          <cell r="D16">
            <v>317536</v>
          </cell>
        </row>
        <row r="17">
          <cell r="B17" t="str">
            <v>Indian Overseas Bank</v>
          </cell>
          <cell r="C17">
            <v>225343</v>
          </cell>
          <cell r="D17">
            <v>149796</v>
          </cell>
        </row>
        <row r="18">
          <cell r="B18" t="str">
            <v>IndusInd Bank Ltd</v>
          </cell>
          <cell r="C18">
            <v>682052</v>
          </cell>
          <cell r="D18">
            <v>8120</v>
          </cell>
        </row>
        <row r="19">
          <cell r="B19" t="str">
            <v>Jammu &amp; Kashmir Bank Ltd</v>
          </cell>
          <cell r="C19">
            <v>4036</v>
          </cell>
          <cell r="D19">
            <v>150</v>
          </cell>
        </row>
        <row r="20">
          <cell r="B20" t="str">
            <v>Karur Vysya Bank</v>
          </cell>
          <cell r="C20">
            <v>5985</v>
          </cell>
          <cell r="D20">
            <v>435</v>
          </cell>
        </row>
        <row r="21">
          <cell r="B21" t="str">
            <v>Kotak Mahindra Bank Ltd</v>
          </cell>
          <cell r="C21">
            <v>403516</v>
          </cell>
          <cell r="D21">
            <v>21259</v>
          </cell>
        </row>
        <row r="22">
          <cell r="B22" t="str">
            <v>Punjab &amp; Sind Bank</v>
          </cell>
          <cell r="C22">
            <v>297254</v>
          </cell>
          <cell r="D22">
            <v>186142</v>
          </cell>
        </row>
        <row r="23">
          <cell r="B23" t="str">
            <v>Punjab National Bank</v>
          </cell>
          <cell r="C23">
            <v>5484927</v>
          </cell>
          <cell r="D23">
            <v>2590843</v>
          </cell>
        </row>
        <row r="24">
          <cell r="B24" t="str">
            <v>RBL Bank Ltd</v>
          </cell>
          <cell r="C24">
            <v>589376</v>
          </cell>
          <cell r="D24">
            <v>693</v>
          </cell>
        </row>
        <row r="25">
          <cell r="B25" t="str">
            <v>South Indian Bank Ltd</v>
          </cell>
          <cell r="C25">
            <v>9242</v>
          </cell>
          <cell r="D25">
            <v>1086</v>
          </cell>
        </row>
        <row r="26">
          <cell r="B26" t="str">
            <v>State Bank of India</v>
          </cell>
          <cell r="C26">
            <v>32911892</v>
          </cell>
          <cell r="D26">
            <v>15855337</v>
          </cell>
        </row>
        <row r="27">
          <cell r="B27" t="str">
            <v>Tamilnadu Mercantile Bank Ltd</v>
          </cell>
          <cell r="C27">
            <v>11873</v>
          </cell>
          <cell r="D27">
            <v>1468</v>
          </cell>
        </row>
        <row r="28">
          <cell r="B28" t="str">
            <v>UCO Bank</v>
          </cell>
          <cell r="C28">
            <v>2054694</v>
          </cell>
          <cell r="D28">
            <v>556648</v>
          </cell>
        </row>
        <row r="29">
          <cell r="B29" t="str">
            <v>Union Bank of India</v>
          </cell>
          <cell r="C29">
            <v>1658323</v>
          </cell>
          <cell r="D29">
            <v>742333</v>
          </cell>
        </row>
        <row r="30">
          <cell r="B30" t="str">
            <v>Yes Bank Ltd</v>
          </cell>
          <cell r="C30">
            <v>400747</v>
          </cell>
          <cell r="D30">
            <v>20382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2"/>
  <sheetViews>
    <sheetView workbookViewId="0">
      <selection activeCell="Q25" sqref="Q25"/>
    </sheetView>
  </sheetViews>
  <sheetFormatPr defaultRowHeight="15" x14ac:dyDescent="0.25"/>
  <cols>
    <col min="2" max="2" width="25" bestFit="1" customWidth="1"/>
    <col min="7" max="7" width="13.140625" bestFit="1" customWidth="1"/>
  </cols>
  <sheetData>
    <row r="1" spans="1:13" ht="18.75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45" x14ac:dyDescent="0.25">
      <c r="A2" s="2" t="s">
        <v>1</v>
      </c>
      <c r="B2" s="2" t="s">
        <v>2</v>
      </c>
      <c r="C2" s="3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</row>
    <row r="3" spans="1:13" x14ac:dyDescent="0.25">
      <c r="A3" s="4">
        <v>1</v>
      </c>
      <c r="B3" s="4" t="s">
        <v>14</v>
      </c>
      <c r="C3" s="5" t="s">
        <v>15</v>
      </c>
      <c r="D3" s="5">
        <v>6229314</v>
      </c>
      <c r="E3" s="5">
        <v>1609475</v>
      </c>
      <c r="F3" s="5">
        <v>7838789</v>
      </c>
      <c r="G3" s="6">
        <v>52512058177.399994</v>
      </c>
      <c r="H3" s="5">
        <v>336292</v>
      </c>
      <c r="I3" s="7">
        <f t="shared" ref="I3:I32" si="0">H3/F3%</f>
        <v>4.2901014429652333</v>
      </c>
      <c r="J3" s="5">
        <v>7557832</v>
      </c>
      <c r="K3" s="8">
        <f t="shared" ref="K3:K32" si="1">J3/F3%</f>
        <v>96.415811166750373</v>
      </c>
      <c r="L3" s="5">
        <v>7601032</v>
      </c>
      <c r="M3" s="8">
        <f t="shared" ref="M3:M32" si="2">L3/F3%</f>
        <v>96.966916701036354</v>
      </c>
    </row>
    <row r="4" spans="1:13" x14ac:dyDescent="0.25">
      <c r="A4" s="4">
        <v>2</v>
      </c>
      <c r="B4" s="4" t="s">
        <v>16</v>
      </c>
      <c r="C4" s="5" t="s">
        <v>15</v>
      </c>
      <c r="D4" s="5">
        <v>361092</v>
      </c>
      <c r="E4" s="5">
        <v>152319</v>
      </c>
      <c r="F4" s="5">
        <v>513411</v>
      </c>
      <c r="G4" s="6">
        <v>3453402236.8299999</v>
      </c>
      <c r="H4" s="5">
        <v>46606</v>
      </c>
      <c r="I4" s="7">
        <f t="shared" si="0"/>
        <v>9.0777174622281187</v>
      </c>
      <c r="J4" s="5">
        <v>459653</v>
      </c>
      <c r="K4" s="8">
        <f t="shared" si="1"/>
        <v>89.529246549061085</v>
      </c>
      <c r="L4" s="5">
        <v>496029</v>
      </c>
      <c r="M4" s="8">
        <f t="shared" si="2"/>
        <v>96.614408339517468</v>
      </c>
    </row>
    <row r="5" spans="1:13" x14ac:dyDescent="0.25">
      <c r="A5" s="4">
        <v>3</v>
      </c>
      <c r="B5" s="4" t="s">
        <v>17</v>
      </c>
      <c r="C5" s="5" t="s">
        <v>15</v>
      </c>
      <c r="D5" s="5">
        <v>40301</v>
      </c>
      <c r="E5" s="5">
        <v>86508</v>
      </c>
      <c r="F5" s="5">
        <v>126809</v>
      </c>
      <c r="G5" s="6">
        <v>775077819</v>
      </c>
      <c r="H5" s="5">
        <v>16337</v>
      </c>
      <c r="I5" s="7">
        <f t="shared" si="0"/>
        <v>12.883154981113329</v>
      </c>
      <c r="J5" s="5">
        <v>91757</v>
      </c>
      <c r="K5" s="8">
        <f t="shared" si="1"/>
        <v>72.358428818143821</v>
      </c>
      <c r="L5" s="5">
        <v>117999</v>
      </c>
      <c r="M5" s="8">
        <f t="shared" si="2"/>
        <v>93.052543589177432</v>
      </c>
    </row>
    <row r="6" spans="1:13" x14ac:dyDescent="0.25">
      <c r="A6" s="4">
        <v>4</v>
      </c>
      <c r="B6" s="4" t="s">
        <v>18</v>
      </c>
      <c r="C6" s="5" t="s">
        <v>15</v>
      </c>
      <c r="D6" s="5">
        <v>279508</v>
      </c>
      <c r="E6" s="5">
        <v>216521</v>
      </c>
      <c r="F6" s="5">
        <v>496029</v>
      </c>
      <c r="G6" s="6">
        <v>3667560733.2700005</v>
      </c>
      <c r="H6" s="5">
        <v>69760</v>
      </c>
      <c r="I6" s="7">
        <f t="shared" si="0"/>
        <v>14.06369385660919</v>
      </c>
      <c r="J6" s="5">
        <v>351870</v>
      </c>
      <c r="K6" s="8">
        <f t="shared" si="1"/>
        <v>70.937384709361751</v>
      </c>
      <c r="L6" s="5">
        <v>458680</v>
      </c>
      <c r="M6" s="8">
        <f t="shared" si="2"/>
        <v>92.470399916133942</v>
      </c>
    </row>
    <row r="7" spans="1:13" x14ac:dyDescent="0.25">
      <c r="A7" s="4">
        <v>5</v>
      </c>
      <c r="B7" s="4" t="s">
        <v>19</v>
      </c>
      <c r="C7" s="5" t="s">
        <v>15</v>
      </c>
      <c r="D7" s="5">
        <v>357320</v>
      </c>
      <c r="E7" s="5">
        <v>132702</v>
      </c>
      <c r="F7" s="5">
        <v>490022</v>
      </c>
      <c r="G7" s="6">
        <v>2898000216.4199996</v>
      </c>
      <c r="H7" s="5">
        <v>39723</v>
      </c>
      <c r="I7" s="7">
        <f t="shared" si="0"/>
        <v>8.1063707343751901</v>
      </c>
      <c r="J7" s="5">
        <v>220566</v>
      </c>
      <c r="K7" s="8">
        <f t="shared" si="1"/>
        <v>45.011448465579093</v>
      </c>
      <c r="L7" s="5">
        <v>430937</v>
      </c>
      <c r="M7" s="8">
        <f t="shared" si="2"/>
        <v>87.942378097309913</v>
      </c>
    </row>
    <row r="8" spans="1:13" x14ac:dyDescent="0.25">
      <c r="A8" s="4">
        <v>6</v>
      </c>
      <c r="B8" s="4" t="s">
        <v>20</v>
      </c>
      <c r="C8" s="5" t="s">
        <v>15</v>
      </c>
      <c r="D8" s="5">
        <v>179171</v>
      </c>
      <c r="E8" s="5">
        <v>150220</v>
      </c>
      <c r="F8" s="5">
        <v>329391</v>
      </c>
      <c r="G8" s="6">
        <v>1544486135.8100002</v>
      </c>
      <c r="H8" s="5">
        <v>43620</v>
      </c>
      <c r="I8" s="7">
        <f t="shared" si="0"/>
        <v>13.242620472326202</v>
      </c>
      <c r="J8" s="5">
        <v>253924</v>
      </c>
      <c r="K8" s="8">
        <f t="shared" si="1"/>
        <v>77.088930784386946</v>
      </c>
      <c r="L8" s="5">
        <v>204275</v>
      </c>
      <c r="M8" s="8">
        <f t="shared" si="2"/>
        <v>62.015962791940282</v>
      </c>
    </row>
    <row r="9" spans="1:13" x14ac:dyDescent="0.25">
      <c r="A9" s="4">
        <v>7</v>
      </c>
      <c r="B9" s="4" t="s">
        <v>21</v>
      </c>
      <c r="C9" s="5" t="s">
        <v>15</v>
      </c>
      <c r="D9" s="5">
        <v>38901</v>
      </c>
      <c r="E9" s="5">
        <v>144994</v>
      </c>
      <c r="F9" s="5">
        <v>183895</v>
      </c>
      <c r="G9" s="6">
        <v>781036297.58000004</v>
      </c>
      <c r="H9" s="5">
        <v>4038</v>
      </c>
      <c r="I9" s="7">
        <f t="shared" si="0"/>
        <v>2.1958182658582341</v>
      </c>
      <c r="J9" s="5">
        <v>183539</v>
      </c>
      <c r="K9" s="8">
        <f t="shared" si="1"/>
        <v>99.806411267299268</v>
      </c>
      <c r="L9" s="5">
        <v>183342</v>
      </c>
      <c r="M9" s="8">
        <f t="shared" si="2"/>
        <v>99.699284918023864</v>
      </c>
    </row>
    <row r="10" spans="1:13" x14ac:dyDescent="0.25">
      <c r="A10" s="4">
        <v>8</v>
      </c>
      <c r="B10" s="4" t="s">
        <v>22</v>
      </c>
      <c r="C10" s="5" t="s">
        <v>15</v>
      </c>
      <c r="D10" s="5">
        <v>62902</v>
      </c>
      <c r="E10" s="5">
        <v>33422</v>
      </c>
      <c r="F10" s="5">
        <v>96324</v>
      </c>
      <c r="G10" s="6">
        <v>221857370</v>
      </c>
      <c r="H10" s="5">
        <v>7400</v>
      </c>
      <c r="I10" s="7">
        <f t="shared" si="0"/>
        <v>7.6824052157302436</v>
      </c>
      <c r="J10" s="5">
        <v>62391</v>
      </c>
      <c r="K10" s="8">
        <f t="shared" si="1"/>
        <v>64.772019434408875</v>
      </c>
      <c r="L10" s="5">
        <v>87705</v>
      </c>
      <c r="M10" s="8">
        <f t="shared" si="2"/>
        <v>91.05207424940825</v>
      </c>
    </row>
    <row r="11" spans="1:13" x14ac:dyDescent="0.25">
      <c r="A11" s="4">
        <v>9</v>
      </c>
      <c r="B11" s="4" t="s">
        <v>23</v>
      </c>
      <c r="C11" s="5" t="s">
        <v>15</v>
      </c>
      <c r="D11" s="5">
        <v>3020457</v>
      </c>
      <c r="E11" s="5">
        <v>474443</v>
      </c>
      <c r="F11" s="5">
        <v>3494900</v>
      </c>
      <c r="G11" s="6">
        <v>19009874674.910004</v>
      </c>
      <c r="H11" s="5">
        <v>513905</v>
      </c>
      <c r="I11" s="7">
        <f t="shared" si="0"/>
        <v>14.704426449969956</v>
      </c>
      <c r="J11" s="5">
        <v>2421720</v>
      </c>
      <c r="K11" s="8">
        <f t="shared" si="1"/>
        <v>69.292969755930073</v>
      </c>
      <c r="L11" s="5">
        <v>3292945</v>
      </c>
      <c r="M11" s="8">
        <f t="shared" si="2"/>
        <v>94.221436950985719</v>
      </c>
    </row>
    <row r="12" spans="1:13" x14ac:dyDescent="0.25">
      <c r="A12" s="4">
        <v>10</v>
      </c>
      <c r="B12" s="4" t="s">
        <v>24</v>
      </c>
      <c r="C12" s="5" t="s">
        <v>15</v>
      </c>
      <c r="D12" s="5">
        <v>16400594</v>
      </c>
      <c r="E12" s="5">
        <v>4228582</v>
      </c>
      <c r="F12" s="5">
        <v>20629176</v>
      </c>
      <c r="G12" s="6">
        <v>114174778838.60001</v>
      </c>
      <c r="H12" s="5">
        <v>1030681</v>
      </c>
      <c r="I12" s="7">
        <f t="shared" si="0"/>
        <v>4.9962296118856129</v>
      </c>
      <c r="J12" s="5">
        <v>13875690</v>
      </c>
      <c r="K12" s="8">
        <f t="shared" si="1"/>
        <v>67.262453914785539</v>
      </c>
      <c r="L12" s="5">
        <v>18777829</v>
      </c>
      <c r="M12" s="8">
        <f t="shared" si="2"/>
        <v>91.025589194643544</v>
      </c>
    </row>
    <row r="13" spans="1:13" x14ac:dyDescent="0.25">
      <c r="A13" s="4">
        <v>11</v>
      </c>
      <c r="B13" s="4" t="s">
        <v>25</v>
      </c>
      <c r="C13" s="5" t="s">
        <v>15</v>
      </c>
      <c r="D13" s="5">
        <v>692271</v>
      </c>
      <c r="E13" s="5">
        <v>650568</v>
      </c>
      <c r="F13" s="5">
        <v>1342839</v>
      </c>
      <c r="G13" s="6">
        <v>6310870964.3000002</v>
      </c>
      <c r="H13" s="5">
        <v>73788</v>
      </c>
      <c r="I13" s="7">
        <f t="shared" si="0"/>
        <v>5.4949253037780403</v>
      </c>
      <c r="J13" s="5">
        <v>716548</v>
      </c>
      <c r="K13" s="8">
        <f t="shared" si="1"/>
        <v>53.360678383633484</v>
      </c>
      <c r="L13" s="5">
        <v>1304884</v>
      </c>
      <c r="M13" s="8">
        <f t="shared" si="2"/>
        <v>97.17352564231453</v>
      </c>
    </row>
    <row r="14" spans="1:13" x14ac:dyDescent="0.25">
      <c r="A14" s="4">
        <v>12</v>
      </c>
      <c r="B14" s="4" t="s">
        <v>26</v>
      </c>
      <c r="C14" s="5" t="s">
        <v>15</v>
      </c>
      <c r="D14" s="5">
        <v>413749</v>
      </c>
      <c r="E14" s="5">
        <v>193395</v>
      </c>
      <c r="F14" s="5">
        <v>607144</v>
      </c>
      <c r="G14" s="6">
        <v>3288372951.9699988</v>
      </c>
      <c r="H14" s="5">
        <v>100970</v>
      </c>
      <c r="I14" s="7">
        <f t="shared" si="0"/>
        <v>16.630321637041625</v>
      </c>
      <c r="J14" s="5">
        <v>359698</v>
      </c>
      <c r="K14" s="8">
        <f t="shared" si="1"/>
        <v>59.244264951971857</v>
      </c>
      <c r="L14" s="5">
        <v>544809</v>
      </c>
      <c r="M14" s="8">
        <f t="shared" si="2"/>
        <v>89.73307814949996</v>
      </c>
    </row>
    <row r="15" spans="1:13" x14ac:dyDescent="0.25">
      <c r="A15" s="9" t="s">
        <v>27</v>
      </c>
      <c r="B15" s="9"/>
      <c r="C15" s="10"/>
      <c r="D15" s="10">
        <f>SUM(D3:D14)</f>
        <v>28075580</v>
      </c>
      <c r="E15" s="10">
        <f t="shared" ref="E15:L15" si="3">SUM(E3:E14)</f>
        <v>8073149</v>
      </c>
      <c r="F15" s="10">
        <f t="shared" si="3"/>
        <v>36148729</v>
      </c>
      <c r="G15" s="11">
        <f t="shared" si="3"/>
        <v>208637376416.09</v>
      </c>
      <c r="H15" s="11">
        <f t="shared" si="3"/>
        <v>2283120</v>
      </c>
      <c r="I15" s="12">
        <f t="shared" si="0"/>
        <v>6.3159067086425091</v>
      </c>
      <c r="J15" s="10">
        <f t="shared" si="3"/>
        <v>26555188</v>
      </c>
      <c r="K15" s="13">
        <f t="shared" si="1"/>
        <v>73.4609175332278</v>
      </c>
      <c r="L15" s="10">
        <f t="shared" si="3"/>
        <v>33500466</v>
      </c>
      <c r="M15" s="13">
        <f t="shared" si="2"/>
        <v>92.673980321687111</v>
      </c>
    </row>
    <row r="16" spans="1:13" x14ac:dyDescent="0.25">
      <c r="A16" s="4">
        <v>13</v>
      </c>
      <c r="B16" s="4" t="s">
        <v>28</v>
      </c>
      <c r="C16" s="5" t="s">
        <v>29</v>
      </c>
      <c r="D16" s="5">
        <v>2913</v>
      </c>
      <c r="E16" s="5">
        <v>77010</v>
      </c>
      <c r="F16" s="5">
        <v>79923</v>
      </c>
      <c r="G16" s="6">
        <v>674667737</v>
      </c>
      <c r="H16" s="5">
        <v>11234</v>
      </c>
      <c r="I16" s="7">
        <f t="shared" si="0"/>
        <v>14.056028927843048</v>
      </c>
      <c r="J16" s="5">
        <v>47276</v>
      </c>
      <c r="K16" s="8">
        <f t="shared" si="1"/>
        <v>59.15193373622111</v>
      </c>
      <c r="L16" s="5">
        <v>59309</v>
      </c>
      <c r="M16" s="8">
        <f t="shared" si="2"/>
        <v>74.207674887078809</v>
      </c>
    </row>
    <row r="17" spans="1:13" x14ac:dyDescent="0.25">
      <c r="A17" s="4">
        <v>14</v>
      </c>
      <c r="B17" s="4" t="s">
        <v>30</v>
      </c>
      <c r="C17" s="5" t="s">
        <v>29</v>
      </c>
      <c r="D17" s="5">
        <v>0</v>
      </c>
      <c r="E17" s="5">
        <v>542</v>
      </c>
      <c r="F17" s="5">
        <v>542</v>
      </c>
      <c r="G17" s="6">
        <v>2761716.3400000003</v>
      </c>
      <c r="H17" s="5">
        <v>21</v>
      </c>
      <c r="I17" s="7">
        <f t="shared" si="0"/>
        <v>3.8745387453874538</v>
      </c>
      <c r="J17" s="5">
        <v>446</v>
      </c>
      <c r="K17" s="8">
        <f t="shared" si="1"/>
        <v>82.287822878228781</v>
      </c>
      <c r="L17" s="5">
        <v>423</v>
      </c>
      <c r="M17" s="8">
        <f t="shared" si="2"/>
        <v>78.044280442804435</v>
      </c>
    </row>
    <row r="18" spans="1:13" x14ac:dyDescent="0.25">
      <c r="A18" s="4">
        <v>15</v>
      </c>
      <c r="B18" s="4" t="s">
        <v>31</v>
      </c>
      <c r="C18" s="5" t="s">
        <v>29</v>
      </c>
      <c r="D18" s="5">
        <v>65</v>
      </c>
      <c r="E18" s="5">
        <v>2155</v>
      </c>
      <c r="F18" s="5">
        <v>2220</v>
      </c>
      <c r="G18" s="6">
        <v>8102625.5899999999</v>
      </c>
      <c r="H18" s="5">
        <v>812</v>
      </c>
      <c r="I18" s="7">
        <f t="shared" si="0"/>
        <v>36.576576576576578</v>
      </c>
      <c r="J18" s="5">
        <v>265</v>
      </c>
      <c r="K18" s="8">
        <f t="shared" si="1"/>
        <v>11.936936936936938</v>
      </c>
      <c r="L18" s="5">
        <v>1825</v>
      </c>
      <c r="M18" s="8">
        <f t="shared" si="2"/>
        <v>82.207207207207205</v>
      </c>
    </row>
    <row r="19" spans="1:13" x14ac:dyDescent="0.25">
      <c r="A19" s="4">
        <v>16</v>
      </c>
      <c r="B19" s="4" t="s">
        <v>32</v>
      </c>
      <c r="C19" s="5" t="s">
        <v>29</v>
      </c>
      <c r="D19" s="5">
        <v>22039</v>
      </c>
      <c r="E19" s="5">
        <v>387678</v>
      </c>
      <c r="F19" s="5">
        <v>409717</v>
      </c>
      <c r="G19" s="6">
        <v>1790073523.9800003</v>
      </c>
      <c r="H19" s="5">
        <v>144994</v>
      </c>
      <c r="I19" s="7">
        <f t="shared" si="0"/>
        <v>35.388817159161079</v>
      </c>
      <c r="J19" s="5">
        <v>409705</v>
      </c>
      <c r="K19" s="8">
        <f t="shared" si="1"/>
        <v>99.997071149110241</v>
      </c>
      <c r="L19" s="5">
        <v>248448</v>
      </c>
      <c r="M19" s="8">
        <f t="shared" si="2"/>
        <v>60.638928821601247</v>
      </c>
    </row>
    <row r="20" spans="1:13" x14ac:dyDescent="0.25">
      <c r="A20" s="4">
        <v>17</v>
      </c>
      <c r="B20" s="4" t="s">
        <v>33</v>
      </c>
      <c r="C20" s="5" t="s">
        <v>29</v>
      </c>
      <c r="D20" s="5">
        <v>743816</v>
      </c>
      <c r="E20" s="5">
        <v>152642</v>
      </c>
      <c r="F20" s="5">
        <v>896458</v>
      </c>
      <c r="G20" s="6">
        <v>2313790042.4600005</v>
      </c>
      <c r="H20" s="5">
        <v>141460</v>
      </c>
      <c r="I20" s="7">
        <f t="shared" si="0"/>
        <v>15.779880373648291</v>
      </c>
      <c r="J20" s="5">
        <v>867571</v>
      </c>
      <c r="K20" s="8">
        <f t="shared" si="1"/>
        <v>96.77765160219441</v>
      </c>
      <c r="L20" s="5">
        <v>757367</v>
      </c>
      <c r="M20" s="8">
        <f t="shared" si="2"/>
        <v>84.484381867304435</v>
      </c>
    </row>
    <row r="21" spans="1:13" x14ac:dyDescent="0.25">
      <c r="A21" s="4">
        <v>18</v>
      </c>
      <c r="B21" s="4" t="s">
        <v>34</v>
      </c>
      <c r="C21" s="5" t="s">
        <v>29</v>
      </c>
      <c r="D21" s="5">
        <v>21519</v>
      </c>
      <c r="E21" s="5">
        <v>52072</v>
      </c>
      <c r="F21" s="5">
        <v>73591</v>
      </c>
      <c r="G21" s="6">
        <v>435572017.22000003</v>
      </c>
      <c r="H21" s="5">
        <v>12156</v>
      </c>
      <c r="I21" s="7">
        <f t="shared" si="0"/>
        <v>16.518324251606856</v>
      </c>
      <c r="J21" s="5">
        <v>33661</v>
      </c>
      <c r="K21" s="8">
        <f t="shared" si="1"/>
        <v>45.740647633542146</v>
      </c>
      <c r="L21" s="5">
        <v>57260</v>
      </c>
      <c r="M21" s="8">
        <f t="shared" si="2"/>
        <v>77.808427660991157</v>
      </c>
    </row>
    <row r="22" spans="1:13" x14ac:dyDescent="0.25">
      <c r="A22" s="4">
        <v>19</v>
      </c>
      <c r="B22" s="4" t="s">
        <v>35</v>
      </c>
      <c r="C22" s="5" t="s">
        <v>29</v>
      </c>
      <c r="D22" s="5">
        <v>1412</v>
      </c>
      <c r="E22" s="5">
        <v>16293</v>
      </c>
      <c r="F22" s="5">
        <v>17705</v>
      </c>
      <c r="G22" s="6">
        <v>57084758.019999996</v>
      </c>
      <c r="H22" s="5">
        <v>586</v>
      </c>
      <c r="I22" s="7">
        <f t="shared" si="0"/>
        <v>3.3097994916690197</v>
      </c>
      <c r="J22" s="5">
        <v>1787</v>
      </c>
      <c r="K22" s="8">
        <f t="shared" si="1"/>
        <v>10.093194012990679</v>
      </c>
      <c r="L22" s="5">
        <v>12751</v>
      </c>
      <c r="M22" s="8">
        <f t="shared" si="2"/>
        <v>72.019203614798073</v>
      </c>
    </row>
    <row r="23" spans="1:13" x14ac:dyDescent="0.25">
      <c r="A23" s="4">
        <v>20</v>
      </c>
      <c r="B23" s="4" t="s">
        <v>36</v>
      </c>
      <c r="C23" s="5" t="s">
        <v>29</v>
      </c>
      <c r="D23" s="5">
        <v>0</v>
      </c>
      <c r="E23" s="5">
        <v>445</v>
      </c>
      <c r="F23" s="5">
        <v>445</v>
      </c>
      <c r="G23" s="6">
        <v>1946250</v>
      </c>
      <c r="H23" s="5">
        <v>23</v>
      </c>
      <c r="I23" s="7">
        <f t="shared" si="0"/>
        <v>5.1685393258426968</v>
      </c>
      <c r="J23" s="5">
        <v>445</v>
      </c>
      <c r="K23" s="8">
        <f t="shared" si="1"/>
        <v>100</v>
      </c>
      <c r="L23" s="5">
        <v>413</v>
      </c>
      <c r="M23" s="8">
        <f t="shared" si="2"/>
        <v>92.80898876404494</v>
      </c>
    </row>
    <row r="24" spans="1:13" x14ac:dyDescent="0.25">
      <c r="A24" s="4">
        <v>21</v>
      </c>
      <c r="B24" s="4" t="s">
        <v>37</v>
      </c>
      <c r="C24" s="5" t="s">
        <v>29</v>
      </c>
      <c r="D24" s="5">
        <v>0</v>
      </c>
      <c r="E24" s="5">
        <v>521</v>
      </c>
      <c r="F24" s="5">
        <v>521</v>
      </c>
      <c r="G24" s="6">
        <v>840874.8</v>
      </c>
      <c r="H24" s="5">
        <v>151</v>
      </c>
      <c r="I24" s="7">
        <f t="shared" si="0"/>
        <v>28.982725527831093</v>
      </c>
      <c r="J24" s="5">
        <v>521</v>
      </c>
      <c r="K24" s="8">
        <f t="shared" si="1"/>
        <v>100</v>
      </c>
      <c r="L24" s="5">
        <v>396</v>
      </c>
      <c r="M24" s="8">
        <f t="shared" si="2"/>
        <v>76.007677543186176</v>
      </c>
    </row>
    <row r="25" spans="1:13" x14ac:dyDescent="0.25">
      <c r="A25" s="4">
        <v>22</v>
      </c>
      <c r="B25" s="4" t="s">
        <v>38</v>
      </c>
      <c r="C25" s="5" t="s">
        <v>29</v>
      </c>
      <c r="D25" s="5">
        <v>13361</v>
      </c>
      <c r="E25" s="5">
        <v>20466</v>
      </c>
      <c r="F25" s="5">
        <v>33827</v>
      </c>
      <c r="G25" s="6">
        <v>67461084.63000001</v>
      </c>
      <c r="H25" s="5">
        <v>13261</v>
      </c>
      <c r="I25" s="7">
        <f t="shared" si="0"/>
        <v>39.202412274218823</v>
      </c>
      <c r="J25" s="5">
        <v>23018</v>
      </c>
      <c r="K25" s="8">
        <f t="shared" si="1"/>
        <v>68.046235255860708</v>
      </c>
      <c r="L25" s="5">
        <v>29788</v>
      </c>
      <c r="M25" s="8">
        <f t="shared" si="2"/>
        <v>88.059833860525615</v>
      </c>
    </row>
    <row r="26" spans="1:13" x14ac:dyDescent="0.25">
      <c r="A26" s="4">
        <v>23</v>
      </c>
      <c r="B26" s="4" t="s">
        <v>39</v>
      </c>
      <c r="C26" s="5" t="s">
        <v>29</v>
      </c>
      <c r="D26" s="5">
        <v>4850</v>
      </c>
      <c r="E26" s="5">
        <v>927</v>
      </c>
      <c r="F26" s="5">
        <v>5777</v>
      </c>
      <c r="G26" s="6">
        <v>10709545.48</v>
      </c>
      <c r="H26" s="5">
        <v>247</v>
      </c>
      <c r="I26" s="7">
        <f t="shared" si="0"/>
        <v>4.2755755582482253</v>
      </c>
      <c r="J26" s="5">
        <v>5777</v>
      </c>
      <c r="K26" s="8">
        <f t="shared" si="1"/>
        <v>100</v>
      </c>
      <c r="L26" s="5">
        <v>5777</v>
      </c>
      <c r="M26" s="8">
        <f t="shared" si="2"/>
        <v>100</v>
      </c>
    </row>
    <row r="27" spans="1:13" x14ac:dyDescent="0.25">
      <c r="A27" s="4">
        <v>24</v>
      </c>
      <c r="B27" s="4" t="s">
        <v>40</v>
      </c>
      <c r="C27" s="5" t="s">
        <v>29</v>
      </c>
      <c r="D27" s="5">
        <v>0</v>
      </c>
      <c r="E27" s="5">
        <v>535</v>
      </c>
      <c r="F27" s="5">
        <v>535</v>
      </c>
      <c r="G27" s="6">
        <v>1081334.6400000001</v>
      </c>
      <c r="H27" s="5">
        <v>277</v>
      </c>
      <c r="I27" s="7">
        <f t="shared" si="0"/>
        <v>51.77570093457944</v>
      </c>
      <c r="J27" s="5">
        <v>330</v>
      </c>
      <c r="K27" s="8">
        <f t="shared" si="1"/>
        <v>61.68224299065421</v>
      </c>
      <c r="L27" s="5">
        <v>519</v>
      </c>
      <c r="M27" s="8">
        <f t="shared" si="2"/>
        <v>97.00934579439253</v>
      </c>
    </row>
    <row r="28" spans="1:13" x14ac:dyDescent="0.25">
      <c r="A28" s="4">
        <v>25</v>
      </c>
      <c r="B28" s="4" t="s">
        <v>41</v>
      </c>
      <c r="C28" s="5" t="s">
        <v>29</v>
      </c>
      <c r="D28" s="5">
        <v>24029</v>
      </c>
      <c r="E28" s="5">
        <v>3182</v>
      </c>
      <c r="F28" s="5">
        <v>27211</v>
      </c>
      <c r="G28" s="6">
        <v>145711940.67000002</v>
      </c>
      <c r="H28" s="5">
        <v>5319</v>
      </c>
      <c r="I28" s="7">
        <f t="shared" si="0"/>
        <v>19.547241924221822</v>
      </c>
      <c r="J28" s="5">
        <v>27211</v>
      </c>
      <c r="K28" s="8">
        <f t="shared" si="1"/>
        <v>100</v>
      </c>
      <c r="L28" s="5">
        <v>25424</v>
      </c>
      <c r="M28" s="8">
        <f t="shared" si="2"/>
        <v>93.432802910587625</v>
      </c>
    </row>
    <row r="29" spans="1:13" x14ac:dyDescent="0.25">
      <c r="A29" s="9" t="s">
        <v>42</v>
      </c>
      <c r="B29" s="9"/>
      <c r="C29" s="10"/>
      <c r="D29" s="10">
        <f>SUM(D16:D28)</f>
        <v>834004</v>
      </c>
      <c r="E29" s="10">
        <f t="shared" ref="E29:L29" si="4">SUM(E16:E28)</f>
        <v>714468</v>
      </c>
      <c r="F29" s="10">
        <f t="shared" si="4"/>
        <v>1548472</v>
      </c>
      <c r="G29" s="10">
        <f t="shared" si="4"/>
        <v>5509803450.8300018</v>
      </c>
      <c r="H29" s="10">
        <f t="shared" si="4"/>
        <v>330541</v>
      </c>
      <c r="I29" s="12">
        <f t="shared" si="0"/>
        <v>21.346269096244558</v>
      </c>
      <c r="J29" s="10">
        <f t="shared" si="4"/>
        <v>1418013</v>
      </c>
      <c r="K29" s="13">
        <f t="shared" si="1"/>
        <v>91.574984888328629</v>
      </c>
      <c r="L29" s="10">
        <f t="shared" si="4"/>
        <v>1199700</v>
      </c>
      <c r="M29" s="13">
        <f t="shared" si="2"/>
        <v>77.476376712010293</v>
      </c>
    </row>
    <row r="30" spans="1:13" x14ac:dyDescent="0.25">
      <c r="A30" s="14">
        <v>26</v>
      </c>
      <c r="B30" s="15" t="s">
        <v>43</v>
      </c>
      <c r="C30" s="5" t="s">
        <v>44</v>
      </c>
      <c r="D30" s="5">
        <v>7394414</v>
      </c>
      <c r="E30" s="5">
        <v>2756010</v>
      </c>
      <c r="F30" s="5">
        <v>10150424</v>
      </c>
      <c r="G30" s="5">
        <v>55441784710</v>
      </c>
      <c r="H30" s="5">
        <v>723466</v>
      </c>
      <c r="I30" s="7">
        <f t="shared" si="0"/>
        <v>7.1274461047144433</v>
      </c>
      <c r="J30" s="5">
        <v>4959898</v>
      </c>
      <c r="K30" s="8">
        <f t="shared" si="1"/>
        <v>48.863948934546968</v>
      </c>
      <c r="L30" s="5">
        <v>9320837</v>
      </c>
      <c r="M30" s="8">
        <f t="shared" si="2"/>
        <v>91.827070475085563</v>
      </c>
    </row>
    <row r="31" spans="1:13" x14ac:dyDescent="0.25">
      <c r="A31" s="9" t="s">
        <v>45</v>
      </c>
      <c r="B31" s="9"/>
      <c r="C31" s="10"/>
      <c r="D31" s="10">
        <v>7394414</v>
      </c>
      <c r="E31" s="10">
        <v>2756010</v>
      </c>
      <c r="F31" s="10">
        <v>10150424</v>
      </c>
      <c r="G31" s="10">
        <v>55441784710</v>
      </c>
      <c r="H31" s="10">
        <v>723466</v>
      </c>
      <c r="I31" s="12">
        <v>7.1274461047144433</v>
      </c>
      <c r="J31" s="10">
        <v>4959898</v>
      </c>
      <c r="K31" s="13">
        <v>48.863948934546968</v>
      </c>
      <c r="L31" s="10">
        <v>9320837</v>
      </c>
      <c r="M31" s="13">
        <v>91.827070475085563</v>
      </c>
    </row>
    <row r="32" spans="1:13" x14ac:dyDescent="0.25">
      <c r="A32" s="9" t="s">
        <v>46</v>
      </c>
      <c r="B32" s="9"/>
      <c r="C32" s="9"/>
      <c r="D32" s="10">
        <v>28909584</v>
      </c>
      <c r="E32" s="10">
        <v>8787617</v>
      </c>
      <c r="F32" s="10">
        <v>37697201</v>
      </c>
      <c r="G32" s="11">
        <v>214147179866.92001</v>
      </c>
      <c r="H32" s="10">
        <v>2613661</v>
      </c>
      <c r="I32" s="12">
        <f t="shared" si="0"/>
        <v>6.933302554744051</v>
      </c>
      <c r="J32" s="10">
        <v>27973201</v>
      </c>
      <c r="K32" s="13">
        <f t="shared" si="1"/>
        <v>74.204981425544034</v>
      </c>
      <c r="L32" s="10">
        <v>34700166</v>
      </c>
      <c r="M32" s="13">
        <f t="shared" si="2"/>
        <v>92.049714778558752</v>
      </c>
    </row>
  </sheetData>
  <mergeCells count="5">
    <mergeCell ref="A1:M1"/>
    <mergeCell ref="A15:B15"/>
    <mergeCell ref="A29:B29"/>
    <mergeCell ref="A31:B31"/>
    <mergeCell ref="A32:C32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6BD0A-4D53-48CC-A58E-B66B552030ED}">
  <dimension ref="A1:J23"/>
  <sheetViews>
    <sheetView workbookViewId="0">
      <selection activeCell="M13" sqref="M13"/>
    </sheetView>
  </sheetViews>
  <sheetFormatPr defaultRowHeight="15" x14ac:dyDescent="0.2"/>
  <cols>
    <col min="1" max="1" width="9.28515625" style="118" bestFit="1" customWidth="1"/>
    <col min="2" max="2" width="31.5703125" style="118" bestFit="1" customWidth="1"/>
    <col min="3" max="3" width="9" style="118" bestFit="1" customWidth="1"/>
    <col min="4" max="4" width="14.85546875" style="118" customWidth="1"/>
    <col min="5" max="5" width="14.7109375" style="118" customWidth="1"/>
    <col min="6" max="7" width="15" style="118" customWidth="1"/>
    <col min="8" max="10" width="9.28515625" style="118" bestFit="1" customWidth="1"/>
    <col min="11" max="16384" width="9.140625" style="118"/>
  </cols>
  <sheetData>
    <row r="1" spans="1:10" ht="15.75" thickBot="1" x14ac:dyDescent="0.25">
      <c r="I1" s="119" t="s">
        <v>330</v>
      </c>
      <c r="J1" s="119"/>
    </row>
    <row r="2" spans="1:10" ht="16.5" thickBot="1" x14ac:dyDescent="0.3">
      <c r="A2" s="120" t="s">
        <v>331</v>
      </c>
      <c r="B2" s="121"/>
      <c r="C2" s="121"/>
      <c r="D2" s="121"/>
      <c r="E2" s="121"/>
      <c r="F2" s="121"/>
      <c r="G2" s="121"/>
      <c r="H2" s="122"/>
      <c r="I2" s="122"/>
      <c r="J2" s="123"/>
    </row>
    <row r="3" spans="1:10" ht="15.75" x14ac:dyDescent="0.2">
      <c r="A3" s="124" t="s">
        <v>160</v>
      </c>
      <c r="B3" s="125" t="s">
        <v>287</v>
      </c>
      <c r="C3" s="125" t="s">
        <v>332</v>
      </c>
      <c r="D3" s="125" t="s">
        <v>333</v>
      </c>
      <c r="E3" s="125" t="s">
        <v>334</v>
      </c>
      <c r="F3" s="125" t="s">
        <v>335</v>
      </c>
      <c r="G3" s="125" t="s">
        <v>336</v>
      </c>
      <c r="H3" s="126" t="s">
        <v>337</v>
      </c>
      <c r="I3" s="126"/>
      <c r="J3" s="127"/>
    </row>
    <row r="4" spans="1:10" ht="31.5" x14ac:dyDescent="0.2">
      <c r="A4" s="128"/>
      <c r="B4" s="129"/>
      <c r="C4" s="129"/>
      <c r="D4" s="129"/>
      <c r="E4" s="129"/>
      <c r="F4" s="129"/>
      <c r="G4" s="129"/>
      <c r="H4" s="130" t="s">
        <v>338</v>
      </c>
      <c r="I4" s="130" t="s">
        <v>339</v>
      </c>
      <c r="J4" s="131" t="s">
        <v>340</v>
      </c>
    </row>
    <row r="5" spans="1:10" x14ac:dyDescent="0.2">
      <c r="A5" s="132">
        <v>1</v>
      </c>
      <c r="B5" s="133" t="s">
        <v>108</v>
      </c>
      <c r="C5" s="134">
        <v>14000</v>
      </c>
      <c r="D5" s="134">
        <v>7358</v>
      </c>
      <c r="E5" s="134">
        <v>5982</v>
      </c>
      <c r="F5" s="134">
        <v>5982</v>
      </c>
      <c r="G5" s="134">
        <v>1142</v>
      </c>
      <c r="H5" s="134">
        <v>881</v>
      </c>
      <c r="I5" s="134">
        <v>1937</v>
      </c>
      <c r="J5" s="135">
        <v>844</v>
      </c>
    </row>
    <row r="6" spans="1:10" x14ac:dyDescent="0.2">
      <c r="A6" s="132">
        <v>2</v>
      </c>
      <c r="B6" s="133" t="s">
        <v>109</v>
      </c>
      <c r="C6" s="134">
        <v>4500</v>
      </c>
      <c r="D6" s="134">
        <v>2034</v>
      </c>
      <c r="E6" s="134">
        <v>1645</v>
      </c>
      <c r="F6" s="134">
        <v>1645</v>
      </c>
      <c r="G6" s="134">
        <v>304</v>
      </c>
      <c r="H6" s="134">
        <v>568</v>
      </c>
      <c r="I6" s="134">
        <v>989</v>
      </c>
      <c r="J6" s="135">
        <v>697</v>
      </c>
    </row>
    <row r="7" spans="1:10" x14ac:dyDescent="0.2">
      <c r="A7" s="132">
        <v>3</v>
      </c>
      <c r="B7" s="133" t="s">
        <v>110</v>
      </c>
      <c r="C7" s="134">
        <v>160</v>
      </c>
      <c r="D7" s="134">
        <v>137</v>
      </c>
      <c r="E7" s="134">
        <v>68</v>
      </c>
      <c r="F7" s="134">
        <v>68</v>
      </c>
      <c r="G7" s="134">
        <v>32</v>
      </c>
      <c r="H7" s="134">
        <v>592</v>
      </c>
      <c r="I7" s="134">
        <v>465</v>
      </c>
      <c r="J7" s="135">
        <v>64</v>
      </c>
    </row>
    <row r="8" spans="1:10" x14ac:dyDescent="0.2">
      <c r="A8" s="132">
        <v>4</v>
      </c>
      <c r="B8" s="133" t="s">
        <v>111</v>
      </c>
      <c r="C8" s="134">
        <v>1400</v>
      </c>
      <c r="D8" s="134">
        <v>512</v>
      </c>
      <c r="E8" s="134">
        <v>299</v>
      </c>
      <c r="F8" s="134">
        <v>299</v>
      </c>
      <c r="G8" s="134">
        <v>202</v>
      </c>
      <c r="H8" s="134">
        <v>228</v>
      </c>
      <c r="I8" s="134">
        <v>531</v>
      </c>
      <c r="J8" s="135">
        <v>221</v>
      </c>
    </row>
    <row r="9" spans="1:10" x14ac:dyDescent="0.2">
      <c r="A9" s="132">
        <v>5</v>
      </c>
      <c r="B9" s="133" t="s">
        <v>112</v>
      </c>
      <c r="C9" s="134">
        <v>1300</v>
      </c>
      <c r="D9" s="134">
        <v>990</v>
      </c>
      <c r="E9" s="134">
        <v>631</v>
      </c>
      <c r="F9" s="134">
        <v>631</v>
      </c>
      <c r="G9" s="134">
        <v>295</v>
      </c>
      <c r="H9" s="134">
        <v>242</v>
      </c>
      <c r="I9" s="134">
        <v>200</v>
      </c>
      <c r="J9" s="135">
        <v>60</v>
      </c>
    </row>
    <row r="10" spans="1:10" x14ac:dyDescent="0.2">
      <c r="A10" s="132">
        <v>6</v>
      </c>
      <c r="B10" s="133" t="s">
        <v>123</v>
      </c>
      <c r="C10" s="134">
        <v>10000</v>
      </c>
      <c r="D10" s="134">
        <v>9005</v>
      </c>
      <c r="E10" s="134">
        <v>7152</v>
      </c>
      <c r="F10" s="134">
        <v>7152</v>
      </c>
      <c r="G10" s="134">
        <v>1346</v>
      </c>
      <c r="H10" s="134">
        <v>166</v>
      </c>
      <c r="I10" s="134">
        <v>559</v>
      </c>
      <c r="J10" s="135">
        <v>244</v>
      </c>
    </row>
    <row r="11" spans="1:10" x14ac:dyDescent="0.2">
      <c r="A11" s="132">
        <v>7</v>
      </c>
      <c r="B11" s="133" t="s">
        <v>341</v>
      </c>
      <c r="C11" s="134">
        <v>11020</v>
      </c>
      <c r="D11" s="134">
        <v>5909</v>
      </c>
      <c r="E11" s="134">
        <v>4787</v>
      </c>
      <c r="F11" s="134">
        <v>4787</v>
      </c>
      <c r="G11" s="134">
        <v>806</v>
      </c>
      <c r="H11" s="134">
        <v>94</v>
      </c>
      <c r="I11" s="134">
        <v>142</v>
      </c>
      <c r="J11" s="135">
        <v>34</v>
      </c>
    </row>
    <row r="12" spans="1:10" x14ac:dyDescent="0.2">
      <c r="A12" s="132">
        <v>8</v>
      </c>
      <c r="B12" s="133" t="s">
        <v>125</v>
      </c>
      <c r="C12" s="134">
        <v>50</v>
      </c>
      <c r="D12" s="134">
        <v>44</v>
      </c>
      <c r="E12" s="134">
        <v>14</v>
      </c>
      <c r="F12" s="134">
        <v>14</v>
      </c>
      <c r="G12" s="134">
        <v>30</v>
      </c>
      <c r="H12" s="134">
        <v>98</v>
      </c>
      <c r="I12" s="134">
        <v>175</v>
      </c>
      <c r="J12" s="135">
        <v>42</v>
      </c>
    </row>
    <row r="13" spans="1:10" x14ac:dyDescent="0.2">
      <c r="A13" s="132">
        <v>9</v>
      </c>
      <c r="B13" s="133" t="s">
        <v>113</v>
      </c>
      <c r="C13" s="134">
        <v>4000</v>
      </c>
      <c r="D13" s="134">
        <v>1855</v>
      </c>
      <c r="E13" s="134">
        <v>1466</v>
      </c>
      <c r="F13" s="134">
        <v>1466</v>
      </c>
      <c r="G13" s="134">
        <v>341</v>
      </c>
      <c r="H13" s="134">
        <v>218</v>
      </c>
      <c r="I13" s="134">
        <v>141</v>
      </c>
      <c r="J13" s="135">
        <v>88</v>
      </c>
    </row>
    <row r="14" spans="1:10" x14ac:dyDescent="0.2">
      <c r="A14" s="132">
        <v>10</v>
      </c>
      <c r="B14" s="133" t="s">
        <v>224</v>
      </c>
      <c r="C14" s="134">
        <v>30</v>
      </c>
      <c r="D14" s="134">
        <v>110</v>
      </c>
      <c r="E14" s="134">
        <v>10</v>
      </c>
      <c r="F14" s="134">
        <v>10</v>
      </c>
      <c r="G14" s="134">
        <v>63</v>
      </c>
      <c r="H14" s="134">
        <v>117</v>
      </c>
      <c r="I14" s="134">
        <v>67</v>
      </c>
      <c r="J14" s="135">
        <v>97</v>
      </c>
    </row>
    <row r="15" spans="1:10" x14ac:dyDescent="0.2">
      <c r="A15" s="132">
        <v>11</v>
      </c>
      <c r="B15" s="133" t="s">
        <v>116</v>
      </c>
      <c r="C15" s="134">
        <v>9430</v>
      </c>
      <c r="D15" s="134">
        <v>4131</v>
      </c>
      <c r="E15" s="134">
        <v>2637</v>
      </c>
      <c r="F15" s="134">
        <v>2637</v>
      </c>
      <c r="G15" s="134">
        <v>1024</v>
      </c>
      <c r="H15" s="134">
        <v>36</v>
      </c>
      <c r="I15" s="134">
        <v>91</v>
      </c>
      <c r="J15" s="135">
        <v>33</v>
      </c>
    </row>
    <row r="16" spans="1:10" x14ac:dyDescent="0.2">
      <c r="A16" s="132">
        <v>12</v>
      </c>
      <c r="B16" s="133" t="s">
        <v>146</v>
      </c>
      <c r="C16" s="134">
        <v>30000</v>
      </c>
      <c r="D16" s="134">
        <v>17779</v>
      </c>
      <c r="E16" s="134">
        <v>12487</v>
      </c>
      <c r="F16" s="134">
        <v>12487</v>
      </c>
      <c r="G16" s="134">
        <v>4038</v>
      </c>
      <c r="H16" s="134">
        <v>123</v>
      </c>
      <c r="I16" s="134">
        <v>27</v>
      </c>
      <c r="J16" s="135">
        <v>70</v>
      </c>
    </row>
    <row r="17" spans="1:10" x14ac:dyDescent="0.2">
      <c r="A17" s="132">
        <v>13</v>
      </c>
      <c r="B17" s="133" t="s">
        <v>342</v>
      </c>
      <c r="C17" s="134">
        <v>1000</v>
      </c>
      <c r="D17" s="134">
        <v>554</v>
      </c>
      <c r="E17" s="134">
        <v>309</v>
      </c>
      <c r="F17" s="134">
        <v>309</v>
      </c>
      <c r="G17" s="134">
        <v>187</v>
      </c>
      <c r="H17" s="134">
        <v>85</v>
      </c>
      <c r="I17" s="134">
        <v>33</v>
      </c>
      <c r="J17" s="135">
        <v>73</v>
      </c>
    </row>
    <row r="18" spans="1:10" x14ac:dyDescent="0.2">
      <c r="A18" s="132">
        <v>14</v>
      </c>
      <c r="B18" s="133" t="s">
        <v>117</v>
      </c>
      <c r="C18" s="134">
        <v>20500</v>
      </c>
      <c r="D18" s="134">
        <v>10902</v>
      </c>
      <c r="E18" s="134">
        <v>7869</v>
      </c>
      <c r="F18" s="134">
        <v>7869</v>
      </c>
      <c r="G18" s="134">
        <v>2404</v>
      </c>
      <c r="H18" s="134">
        <v>0</v>
      </c>
      <c r="I18" s="134">
        <v>18</v>
      </c>
      <c r="J18" s="135">
        <v>14</v>
      </c>
    </row>
    <row r="19" spans="1:10" x14ac:dyDescent="0.2">
      <c r="A19" s="132">
        <v>15</v>
      </c>
      <c r="B19" s="133" t="s">
        <v>118</v>
      </c>
      <c r="C19" s="134">
        <v>2000</v>
      </c>
      <c r="D19" s="134">
        <v>1347</v>
      </c>
      <c r="E19" s="134">
        <v>853</v>
      </c>
      <c r="F19" s="134">
        <v>853</v>
      </c>
      <c r="G19" s="134">
        <v>412</v>
      </c>
      <c r="H19" s="134">
        <v>14</v>
      </c>
      <c r="I19" s="134">
        <v>16</v>
      </c>
      <c r="J19" s="135">
        <v>0</v>
      </c>
    </row>
    <row r="20" spans="1:10" x14ac:dyDescent="0.2">
      <c r="A20" s="132">
        <v>16</v>
      </c>
      <c r="B20" s="133" t="s">
        <v>119</v>
      </c>
      <c r="C20" s="134">
        <v>800</v>
      </c>
      <c r="D20" s="134">
        <v>505</v>
      </c>
      <c r="E20" s="134">
        <v>344</v>
      </c>
      <c r="F20" s="134">
        <v>344</v>
      </c>
      <c r="G20" s="134">
        <v>132</v>
      </c>
      <c r="H20" s="134">
        <v>11</v>
      </c>
      <c r="I20" s="134">
        <v>0</v>
      </c>
      <c r="J20" s="135">
        <v>57</v>
      </c>
    </row>
    <row r="21" spans="1:10" ht="16.5" thickBot="1" x14ac:dyDescent="0.3">
      <c r="A21" s="136"/>
      <c r="B21" s="137" t="s">
        <v>46</v>
      </c>
      <c r="C21" s="137">
        <v>110190</v>
      </c>
      <c r="D21" s="137">
        <v>63172</v>
      </c>
      <c r="E21" s="137">
        <v>46553</v>
      </c>
      <c r="F21" s="137">
        <v>46553</v>
      </c>
      <c r="G21" s="137">
        <v>12758</v>
      </c>
      <c r="H21" s="137">
        <v>3473</v>
      </c>
      <c r="I21" s="137">
        <v>5391</v>
      </c>
      <c r="J21" s="138">
        <v>2638</v>
      </c>
    </row>
    <row r="23" spans="1:10" ht="36.75" customHeight="1" x14ac:dyDescent="0.2">
      <c r="B23" s="139" t="s">
        <v>343</v>
      </c>
      <c r="C23" s="139"/>
      <c r="D23" s="139"/>
      <c r="E23" s="139"/>
      <c r="F23" s="139"/>
      <c r="G23" s="139"/>
      <c r="H23" s="139"/>
      <c r="I23" s="139"/>
      <c r="J23" s="139"/>
    </row>
  </sheetData>
  <mergeCells count="11">
    <mergeCell ref="B23:J23"/>
    <mergeCell ref="I1:J1"/>
    <mergeCell ref="A2:G2"/>
    <mergeCell ref="A3:A4"/>
    <mergeCell ref="B3:B4"/>
    <mergeCell ref="C3:C4"/>
    <mergeCell ref="D3:D4"/>
    <mergeCell ref="E3:E4"/>
    <mergeCell ref="F3:F4"/>
    <mergeCell ref="G3:G4"/>
    <mergeCell ref="H3:J3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11BE04-FB05-44CE-9DA1-5D4E3124AE32}">
  <dimension ref="A1:J47"/>
  <sheetViews>
    <sheetView topLeftCell="A15" workbookViewId="0">
      <selection activeCell="L30" sqref="L30"/>
    </sheetView>
  </sheetViews>
  <sheetFormatPr defaultColWidth="13.5703125" defaultRowHeight="15" x14ac:dyDescent="0.2"/>
  <cols>
    <col min="1" max="1" width="6.5703125" style="118" bestFit="1" customWidth="1"/>
    <col min="2" max="2" width="26.140625" style="118" bestFit="1" customWidth="1"/>
    <col min="3" max="3" width="9.5703125" style="118" bestFit="1" customWidth="1"/>
    <col min="4" max="4" width="26.5703125" style="118" bestFit="1" customWidth="1"/>
    <col min="5" max="5" width="13.85546875" style="118" bestFit="1" customWidth="1"/>
    <col min="6" max="6" width="12.5703125" style="118" bestFit="1" customWidth="1"/>
    <col min="7" max="7" width="30" style="118" bestFit="1" customWidth="1"/>
    <col min="8" max="10" width="11.85546875" style="118" bestFit="1" customWidth="1"/>
    <col min="11" max="16384" width="13.5703125" style="118"/>
  </cols>
  <sheetData>
    <row r="1" spans="1:10" ht="16.5" thickBot="1" x14ac:dyDescent="0.3">
      <c r="A1" s="153" t="s">
        <v>344</v>
      </c>
      <c r="B1" s="154"/>
      <c r="C1" s="154"/>
      <c r="D1" s="154"/>
      <c r="E1" s="154"/>
      <c r="F1" s="154"/>
      <c r="G1" s="154"/>
      <c r="H1" s="154"/>
      <c r="I1" s="154"/>
      <c r="J1" s="155"/>
    </row>
    <row r="2" spans="1:10" ht="15.75" x14ac:dyDescent="0.2">
      <c r="A2" s="140" t="s">
        <v>160</v>
      </c>
      <c r="B2" s="141" t="s">
        <v>161</v>
      </c>
      <c r="C2" s="141" t="s">
        <v>345</v>
      </c>
      <c r="D2" s="141" t="s">
        <v>333</v>
      </c>
      <c r="E2" s="141" t="s">
        <v>334</v>
      </c>
      <c r="F2" s="141" t="s">
        <v>335</v>
      </c>
      <c r="G2" s="141" t="s">
        <v>346</v>
      </c>
      <c r="H2" s="129" t="s">
        <v>337</v>
      </c>
      <c r="I2" s="129"/>
      <c r="J2" s="142"/>
    </row>
    <row r="3" spans="1:10" ht="15.75" x14ac:dyDescent="0.2">
      <c r="A3" s="124"/>
      <c r="B3" s="125"/>
      <c r="C3" s="125"/>
      <c r="D3" s="125"/>
      <c r="E3" s="125"/>
      <c r="F3" s="125"/>
      <c r="G3" s="125"/>
      <c r="H3" s="130" t="s">
        <v>338</v>
      </c>
      <c r="I3" s="130" t="s">
        <v>347</v>
      </c>
      <c r="J3" s="131" t="s">
        <v>348</v>
      </c>
    </row>
    <row r="4" spans="1:10" x14ac:dyDescent="0.2">
      <c r="A4" s="143">
        <v>1</v>
      </c>
      <c r="B4" s="144" t="s">
        <v>168</v>
      </c>
      <c r="C4" s="145">
        <v>3336</v>
      </c>
      <c r="D4" s="146">
        <v>1470</v>
      </c>
      <c r="E4" s="146">
        <v>1347</v>
      </c>
      <c r="F4" s="146">
        <v>1347</v>
      </c>
      <c r="G4" s="146">
        <v>110</v>
      </c>
      <c r="H4" s="146">
        <v>38</v>
      </c>
      <c r="I4" s="146">
        <v>255</v>
      </c>
      <c r="J4" s="147">
        <v>43</v>
      </c>
    </row>
    <row r="5" spans="1:10" x14ac:dyDescent="0.2">
      <c r="A5" s="143">
        <v>2</v>
      </c>
      <c r="B5" s="144" t="s">
        <v>170</v>
      </c>
      <c r="C5" s="145">
        <v>3194</v>
      </c>
      <c r="D5" s="146">
        <v>2427</v>
      </c>
      <c r="E5" s="146">
        <v>1807</v>
      </c>
      <c r="F5" s="146">
        <v>1807</v>
      </c>
      <c r="G5" s="146">
        <v>528</v>
      </c>
      <c r="H5" s="146">
        <v>81</v>
      </c>
      <c r="I5" s="146">
        <v>24</v>
      </c>
      <c r="J5" s="147">
        <v>11</v>
      </c>
    </row>
    <row r="6" spans="1:10" x14ac:dyDescent="0.2">
      <c r="A6" s="143">
        <v>3</v>
      </c>
      <c r="B6" s="144" t="s">
        <v>172</v>
      </c>
      <c r="C6" s="145">
        <v>640</v>
      </c>
      <c r="D6" s="146">
        <v>355</v>
      </c>
      <c r="E6" s="146">
        <v>154</v>
      </c>
      <c r="F6" s="146">
        <v>154</v>
      </c>
      <c r="G6" s="146">
        <v>111</v>
      </c>
      <c r="H6" s="146">
        <v>0</v>
      </c>
      <c r="I6" s="146">
        <v>0</v>
      </c>
      <c r="J6" s="147">
        <v>0</v>
      </c>
    </row>
    <row r="7" spans="1:10" x14ac:dyDescent="0.2">
      <c r="A7" s="143">
        <v>4</v>
      </c>
      <c r="B7" s="144" t="s">
        <v>174</v>
      </c>
      <c r="C7" s="145">
        <v>6166</v>
      </c>
      <c r="D7" s="146">
        <v>4848</v>
      </c>
      <c r="E7" s="146">
        <v>4105</v>
      </c>
      <c r="F7" s="146">
        <v>4105</v>
      </c>
      <c r="G7" s="146">
        <v>743</v>
      </c>
      <c r="H7" s="146">
        <v>3</v>
      </c>
      <c r="I7" s="146">
        <v>50</v>
      </c>
      <c r="J7" s="147">
        <v>0</v>
      </c>
    </row>
    <row r="8" spans="1:10" x14ac:dyDescent="0.2">
      <c r="A8" s="143">
        <v>5</v>
      </c>
      <c r="B8" s="144" t="s">
        <v>175</v>
      </c>
      <c r="C8" s="145">
        <v>3297</v>
      </c>
      <c r="D8" s="146">
        <v>2528</v>
      </c>
      <c r="E8" s="146">
        <v>2305</v>
      </c>
      <c r="F8" s="146">
        <v>2305</v>
      </c>
      <c r="G8" s="146">
        <v>188</v>
      </c>
      <c r="H8" s="146">
        <v>196</v>
      </c>
      <c r="I8" s="146">
        <v>195</v>
      </c>
      <c r="J8" s="147">
        <v>110</v>
      </c>
    </row>
    <row r="9" spans="1:10" x14ac:dyDescent="0.2">
      <c r="A9" s="143">
        <v>6</v>
      </c>
      <c r="B9" s="144" t="s">
        <v>177</v>
      </c>
      <c r="C9" s="145">
        <v>1166</v>
      </c>
      <c r="D9" s="146">
        <v>629</v>
      </c>
      <c r="E9" s="146">
        <v>355</v>
      </c>
      <c r="F9" s="146">
        <v>355</v>
      </c>
      <c r="G9" s="146">
        <v>155</v>
      </c>
      <c r="H9" s="146">
        <v>0</v>
      </c>
      <c r="I9" s="146">
        <v>0</v>
      </c>
      <c r="J9" s="147">
        <v>417</v>
      </c>
    </row>
    <row r="10" spans="1:10" x14ac:dyDescent="0.2">
      <c r="A10" s="143">
        <v>7</v>
      </c>
      <c r="B10" s="144" t="s">
        <v>178</v>
      </c>
      <c r="C10" s="145">
        <v>2033</v>
      </c>
      <c r="D10" s="146">
        <v>764</v>
      </c>
      <c r="E10" s="146">
        <v>658</v>
      </c>
      <c r="F10" s="146">
        <v>658</v>
      </c>
      <c r="G10" s="146">
        <v>101</v>
      </c>
      <c r="H10" s="146">
        <v>0</v>
      </c>
      <c r="I10" s="146">
        <v>60</v>
      </c>
      <c r="J10" s="147">
        <v>0</v>
      </c>
    </row>
    <row r="11" spans="1:10" x14ac:dyDescent="0.2">
      <c r="A11" s="143">
        <v>8</v>
      </c>
      <c r="B11" s="144" t="s">
        <v>179</v>
      </c>
      <c r="C11" s="145">
        <v>2334</v>
      </c>
      <c r="D11" s="146">
        <v>1468</v>
      </c>
      <c r="E11" s="146">
        <v>1231</v>
      </c>
      <c r="F11" s="146">
        <v>1231</v>
      </c>
      <c r="G11" s="146">
        <v>183</v>
      </c>
      <c r="H11" s="146">
        <v>29</v>
      </c>
      <c r="I11" s="146">
        <v>81</v>
      </c>
      <c r="J11" s="147">
        <v>47</v>
      </c>
    </row>
    <row r="12" spans="1:10" x14ac:dyDescent="0.2">
      <c r="A12" s="143">
        <v>9</v>
      </c>
      <c r="B12" s="144" t="s">
        <v>180</v>
      </c>
      <c r="C12" s="145">
        <v>4516</v>
      </c>
      <c r="D12" s="146">
        <v>2106</v>
      </c>
      <c r="E12" s="146">
        <v>1738</v>
      </c>
      <c r="F12" s="146">
        <v>1738</v>
      </c>
      <c r="G12" s="146">
        <v>298</v>
      </c>
      <c r="H12" s="146">
        <v>1</v>
      </c>
      <c r="I12" s="146">
        <v>10</v>
      </c>
      <c r="J12" s="147">
        <v>0</v>
      </c>
    </row>
    <row r="13" spans="1:10" x14ac:dyDescent="0.2">
      <c r="A13" s="143">
        <v>10</v>
      </c>
      <c r="B13" s="144" t="s">
        <v>181</v>
      </c>
      <c r="C13" s="145">
        <v>1822</v>
      </c>
      <c r="D13" s="146">
        <v>1016</v>
      </c>
      <c r="E13" s="146">
        <v>620</v>
      </c>
      <c r="F13" s="146">
        <v>620</v>
      </c>
      <c r="G13" s="146">
        <v>308</v>
      </c>
      <c r="H13" s="146">
        <v>61</v>
      </c>
      <c r="I13" s="146">
        <v>92</v>
      </c>
      <c r="J13" s="147">
        <v>77</v>
      </c>
    </row>
    <row r="14" spans="1:10" x14ac:dyDescent="0.2">
      <c r="A14" s="143">
        <v>11</v>
      </c>
      <c r="B14" s="144" t="s">
        <v>182</v>
      </c>
      <c r="C14" s="145">
        <v>2692</v>
      </c>
      <c r="D14" s="146">
        <v>1783</v>
      </c>
      <c r="E14" s="146">
        <v>1251</v>
      </c>
      <c r="F14" s="146">
        <v>1251</v>
      </c>
      <c r="G14" s="146">
        <v>376</v>
      </c>
      <c r="H14" s="146">
        <v>914</v>
      </c>
      <c r="I14" s="146">
        <v>115</v>
      </c>
      <c r="J14" s="147">
        <v>244</v>
      </c>
    </row>
    <row r="15" spans="1:10" x14ac:dyDescent="0.2">
      <c r="A15" s="143">
        <v>12</v>
      </c>
      <c r="B15" s="144" t="s">
        <v>183</v>
      </c>
      <c r="C15" s="145">
        <v>3442</v>
      </c>
      <c r="D15" s="146">
        <v>1446</v>
      </c>
      <c r="E15" s="146">
        <v>1228</v>
      </c>
      <c r="F15" s="146">
        <v>1228</v>
      </c>
      <c r="G15" s="146">
        <v>200</v>
      </c>
      <c r="H15" s="146">
        <v>23</v>
      </c>
      <c r="I15" s="146">
        <v>82</v>
      </c>
      <c r="J15" s="147">
        <v>17</v>
      </c>
    </row>
    <row r="16" spans="1:10" x14ac:dyDescent="0.2">
      <c r="A16" s="143">
        <v>13</v>
      </c>
      <c r="B16" s="144" t="s">
        <v>184</v>
      </c>
      <c r="C16" s="145">
        <v>3265</v>
      </c>
      <c r="D16" s="146">
        <v>2540</v>
      </c>
      <c r="E16" s="146">
        <v>1181</v>
      </c>
      <c r="F16" s="146">
        <v>1181</v>
      </c>
      <c r="G16" s="146">
        <v>830</v>
      </c>
      <c r="H16" s="146">
        <v>90</v>
      </c>
      <c r="I16" s="146">
        <v>54</v>
      </c>
      <c r="J16" s="147">
        <v>68</v>
      </c>
    </row>
    <row r="17" spans="1:10" x14ac:dyDescent="0.2">
      <c r="A17" s="143">
        <v>14</v>
      </c>
      <c r="B17" s="144" t="s">
        <v>185</v>
      </c>
      <c r="C17" s="145">
        <v>2781</v>
      </c>
      <c r="D17" s="146">
        <v>2413</v>
      </c>
      <c r="E17" s="146">
        <v>1275</v>
      </c>
      <c r="F17" s="146">
        <v>1275</v>
      </c>
      <c r="G17" s="146">
        <v>914</v>
      </c>
      <c r="H17" s="146">
        <v>154</v>
      </c>
      <c r="I17" s="146">
        <v>787</v>
      </c>
      <c r="J17" s="147">
        <v>3</v>
      </c>
    </row>
    <row r="18" spans="1:10" x14ac:dyDescent="0.2">
      <c r="A18" s="143">
        <v>15</v>
      </c>
      <c r="B18" s="144" t="s">
        <v>187</v>
      </c>
      <c r="C18" s="145">
        <v>1753</v>
      </c>
      <c r="D18" s="146">
        <v>932</v>
      </c>
      <c r="E18" s="146">
        <v>688</v>
      </c>
      <c r="F18" s="146">
        <v>688</v>
      </c>
      <c r="G18" s="146">
        <v>173</v>
      </c>
      <c r="H18" s="146">
        <v>133</v>
      </c>
      <c r="I18" s="146">
        <v>81</v>
      </c>
      <c r="J18" s="147">
        <v>171</v>
      </c>
    </row>
    <row r="19" spans="1:10" x14ac:dyDescent="0.2">
      <c r="A19" s="143">
        <v>16</v>
      </c>
      <c r="B19" s="144" t="s">
        <v>188</v>
      </c>
      <c r="C19" s="145">
        <v>2088</v>
      </c>
      <c r="D19" s="146">
        <v>1345</v>
      </c>
      <c r="E19" s="146">
        <v>1133</v>
      </c>
      <c r="F19" s="146">
        <v>1133</v>
      </c>
      <c r="G19" s="146">
        <v>122</v>
      </c>
      <c r="H19" s="146">
        <v>95</v>
      </c>
      <c r="I19" s="146">
        <v>83</v>
      </c>
      <c r="J19" s="147">
        <v>5</v>
      </c>
    </row>
    <row r="20" spans="1:10" x14ac:dyDescent="0.2">
      <c r="A20" s="143">
        <v>17</v>
      </c>
      <c r="B20" s="144" t="s">
        <v>351</v>
      </c>
      <c r="C20" s="145">
        <v>1909</v>
      </c>
      <c r="D20" s="146">
        <v>1185</v>
      </c>
      <c r="E20" s="146">
        <v>843</v>
      </c>
      <c r="F20" s="146">
        <v>843</v>
      </c>
      <c r="G20" s="146">
        <v>293</v>
      </c>
      <c r="H20" s="146">
        <v>230</v>
      </c>
      <c r="I20" s="146">
        <v>202</v>
      </c>
      <c r="J20" s="147">
        <v>82</v>
      </c>
    </row>
    <row r="21" spans="1:10" x14ac:dyDescent="0.2">
      <c r="A21" s="143">
        <v>18</v>
      </c>
      <c r="B21" s="144" t="s">
        <v>349</v>
      </c>
      <c r="C21" s="145">
        <v>4111</v>
      </c>
      <c r="D21" s="146">
        <v>4101</v>
      </c>
      <c r="E21" s="146">
        <v>3245</v>
      </c>
      <c r="F21" s="146">
        <v>3245</v>
      </c>
      <c r="G21" s="146">
        <v>832</v>
      </c>
      <c r="H21" s="146">
        <v>0</v>
      </c>
      <c r="I21" s="146">
        <v>528</v>
      </c>
      <c r="J21" s="147">
        <v>0</v>
      </c>
    </row>
    <row r="22" spans="1:10" x14ac:dyDescent="0.2">
      <c r="A22" s="143">
        <v>19</v>
      </c>
      <c r="B22" s="144" t="s">
        <v>192</v>
      </c>
      <c r="C22" s="145">
        <v>2950</v>
      </c>
      <c r="D22" s="146">
        <v>3069</v>
      </c>
      <c r="E22" s="146">
        <v>1610</v>
      </c>
      <c r="F22" s="146">
        <v>1610</v>
      </c>
      <c r="G22" s="146">
        <v>1126</v>
      </c>
      <c r="H22" s="146">
        <v>38</v>
      </c>
      <c r="I22" s="146">
        <v>97</v>
      </c>
      <c r="J22" s="147">
        <v>10</v>
      </c>
    </row>
    <row r="23" spans="1:10" x14ac:dyDescent="0.2">
      <c r="A23" s="143">
        <v>20</v>
      </c>
      <c r="B23" s="144" t="s">
        <v>193</v>
      </c>
      <c r="C23" s="145">
        <v>3754</v>
      </c>
      <c r="D23" s="146">
        <v>2557</v>
      </c>
      <c r="E23" s="146">
        <v>2322</v>
      </c>
      <c r="F23" s="146">
        <v>2322</v>
      </c>
      <c r="G23" s="146">
        <v>235</v>
      </c>
      <c r="H23" s="146">
        <v>24</v>
      </c>
      <c r="I23" s="146">
        <v>48</v>
      </c>
      <c r="J23" s="147">
        <v>23</v>
      </c>
    </row>
    <row r="24" spans="1:10" x14ac:dyDescent="0.2">
      <c r="A24" s="143">
        <v>21</v>
      </c>
      <c r="B24" s="144" t="s">
        <v>194</v>
      </c>
      <c r="C24" s="145">
        <v>468</v>
      </c>
      <c r="D24" s="146">
        <v>333</v>
      </c>
      <c r="E24" s="146">
        <v>104</v>
      </c>
      <c r="F24" s="146">
        <v>104</v>
      </c>
      <c r="G24" s="146">
        <v>213</v>
      </c>
      <c r="H24" s="146">
        <v>33</v>
      </c>
      <c r="I24" s="146">
        <v>34</v>
      </c>
      <c r="J24" s="147">
        <v>2</v>
      </c>
    </row>
    <row r="25" spans="1:10" x14ac:dyDescent="0.2">
      <c r="A25" s="143">
        <v>22</v>
      </c>
      <c r="B25" s="144" t="s">
        <v>195</v>
      </c>
      <c r="C25" s="145">
        <v>637</v>
      </c>
      <c r="D25" s="146">
        <v>280</v>
      </c>
      <c r="E25" s="146">
        <v>127</v>
      </c>
      <c r="F25" s="146">
        <v>127</v>
      </c>
      <c r="G25" s="146">
        <v>97</v>
      </c>
      <c r="H25" s="146">
        <v>156</v>
      </c>
      <c r="I25" s="146">
        <v>202</v>
      </c>
      <c r="J25" s="147">
        <v>165</v>
      </c>
    </row>
    <row r="26" spans="1:10" x14ac:dyDescent="0.2">
      <c r="A26" s="143">
        <v>23</v>
      </c>
      <c r="B26" s="144" t="s">
        <v>196</v>
      </c>
      <c r="C26" s="145">
        <v>3224</v>
      </c>
      <c r="D26" s="146">
        <v>2035</v>
      </c>
      <c r="E26" s="146">
        <v>1364</v>
      </c>
      <c r="F26" s="146">
        <v>1364</v>
      </c>
      <c r="G26" s="146">
        <v>299</v>
      </c>
      <c r="H26" s="146">
        <v>12</v>
      </c>
      <c r="I26" s="146">
        <v>40</v>
      </c>
      <c r="J26" s="147">
        <v>247</v>
      </c>
    </row>
    <row r="27" spans="1:10" x14ac:dyDescent="0.2">
      <c r="A27" s="143">
        <v>24</v>
      </c>
      <c r="B27" s="144" t="s">
        <v>197</v>
      </c>
      <c r="C27" s="145">
        <v>2991</v>
      </c>
      <c r="D27" s="146">
        <v>2281</v>
      </c>
      <c r="E27" s="146">
        <v>1474</v>
      </c>
      <c r="F27" s="146">
        <v>1474</v>
      </c>
      <c r="G27" s="146">
        <v>606</v>
      </c>
      <c r="H27" s="146">
        <v>37</v>
      </c>
      <c r="I27" s="146">
        <v>117</v>
      </c>
      <c r="J27" s="147">
        <v>43</v>
      </c>
    </row>
    <row r="28" spans="1:10" x14ac:dyDescent="0.2">
      <c r="A28" s="143">
        <v>25</v>
      </c>
      <c r="B28" s="144" t="s">
        <v>198</v>
      </c>
      <c r="C28" s="145">
        <v>1945</v>
      </c>
      <c r="D28" s="146">
        <v>754</v>
      </c>
      <c r="E28" s="146">
        <v>668</v>
      </c>
      <c r="F28" s="146">
        <v>668</v>
      </c>
      <c r="G28" s="146">
        <v>86</v>
      </c>
      <c r="H28" s="146">
        <v>141</v>
      </c>
      <c r="I28" s="146">
        <v>135</v>
      </c>
      <c r="J28" s="147">
        <v>91</v>
      </c>
    </row>
    <row r="29" spans="1:10" x14ac:dyDescent="0.2">
      <c r="A29" s="143">
        <v>26</v>
      </c>
      <c r="B29" s="144" t="s">
        <v>200</v>
      </c>
      <c r="C29" s="145">
        <v>3386</v>
      </c>
      <c r="D29" s="146">
        <v>1199</v>
      </c>
      <c r="E29" s="146">
        <v>771</v>
      </c>
      <c r="F29" s="146">
        <v>771</v>
      </c>
      <c r="G29" s="146">
        <v>148</v>
      </c>
      <c r="H29" s="146">
        <v>6</v>
      </c>
      <c r="I29" s="146">
        <v>20</v>
      </c>
      <c r="J29" s="147">
        <v>9</v>
      </c>
    </row>
    <row r="30" spans="1:10" x14ac:dyDescent="0.2">
      <c r="A30" s="143">
        <v>27</v>
      </c>
      <c r="B30" s="144" t="s">
        <v>352</v>
      </c>
      <c r="C30" s="145">
        <v>1193</v>
      </c>
      <c r="D30" s="146">
        <v>1071</v>
      </c>
      <c r="E30" s="146">
        <v>658</v>
      </c>
      <c r="F30" s="146">
        <v>658</v>
      </c>
      <c r="G30" s="146">
        <v>384</v>
      </c>
      <c r="H30" s="146">
        <v>1</v>
      </c>
      <c r="I30" s="146">
        <v>4</v>
      </c>
      <c r="J30" s="147">
        <v>11</v>
      </c>
    </row>
    <row r="31" spans="1:10" x14ac:dyDescent="0.2">
      <c r="A31" s="143">
        <v>28</v>
      </c>
      <c r="B31" s="144" t="s">
        <v>202</v>
      </c>
      <c r="C31" s="145">
        <v>3071</v>
      </c>
      <c r="D31" s="146">
        <v>1606</v>
      </c>
      <c r="E31" s="146">
        <v>1173</v>
      </c>
      <c r="F31" s="146">
        <v>1173</v>
      </c>
      <c r="G31" s="146">
        <v>421</v>
      </c>
      <c r="H31" s="146">
        <v>405</v>
      </c>
      <c r="I31" s="146">
        <v>295</v>
      </c>
      <c r="J31" s="147">
        <v>305</v>
      </c>
    </row>
    <row r="32" spans="1:10" x14ac:dyDescent="0.2">
      <c r="A32" s="143">
        <v>29</v>
      </c>
      <c r="B32" s="144" t="s">
        <v>353</v>
      </c>
      <c r="C32" s="145">
        <v>1515</v>
      </c>
      <c r="D32" s="146">
        <v>619</v>
      </c>
      <c r="E32" s="146">
        <v>523</v>
      </c>
      <c r="F32" s="146">
        <v>523</v>
      </c>
      <c r="G32" s="146">
        <v>96</v>
      </c>
      <c r="H32" s="146">
        <v>55</v>
      </c>
      <c r="I32" s="146">
        <v>18</v>
      </c>
      <c r="J32" s="147">
        <v>0</v>
      </c>
    </row>
    <row r="33" spans="1:10" x14ac:dyDescent="0.2">
      <c r="A33" s="143">
        <v>30</v>
      </c>
      <c r="B33" s="144" t="s">
        <v>204</v>
      </c>
      <c r="C33" s="145">
        <v>1903</v>
      </c>
      <c r="D33" s="146">
        <v>1139</v>
      </c>
      <c r="E33" s="146">
        <v>671</v>
      </c>
      <c r="F33" s="146">
        <v>671</v>
      </c>
      <c r="G33" s="146">
        <v>428</v>
      </c>
      <c r="H33" s="146">
        <v>35</v>
      </c>
      <c r="I33" s="146">
        <v>37</v>
      </c>
      <c r="J33" s="147">
        <v>0</v>
      </c>
    </row>
    <row r="34" spans="1:10" x14ac:dyDescent="0.2">
      <c r="A34" s="143">
        <v>31</v>
      </c>
      <c r="B34" s="144" t="s">
        <v>205</v>
      </c>
      <c r="C34" s="145">
        <v>2238</v>
      </c>
      <c r="D34" s="146">
        <v>987</v>
      </c>
      <c r="E34" s="146">
        <v>915</v>
      </c>
      <c r="F34" s="146">
        <v>915</v>
      </c>
      <c r="G34" s="146">
        <v>60</v>
      </c>
      <c r="H34" s="146">
        <v>89</v>
      </c>
      <c r="I34" s="146">
        <v>75</v>
      </c>
      <c r="J34" s="147">
        <v>135</v>
      </c>
    </row>
    <row r="35" spans="1:10" x14ac:dyDescent="0.2">
      <c r="A35" s="143">
        <v>32</v>
      </c>
      <c r="B35" s="144" t="s">
        <v>206</v>
      </c>
      <c r="C35" s="145">
        <v>876</v>
      </c>
      <c r="D35" s="146">
        <v>181</v>
      </c>
      <c r="E35" s="146">
        <v>149</v>
      </c>
      <c r="F35" s="146">
        <v>149</v>
      </c>
      <c r="G35" s="146">
        <v>32</v>
      </c>
      <c r="H35" s="146">
        <v>73</v>
      </c>
      <c r="I35" s="146">
        <v>70</v>
      </c>
      <c r="J35" s="147">
        <v>10</v>
      </c>
    </row>
    <row r="36" spans="1:10" x14ac:dyDescent="0.2">
      <c r="A36" s="143">
        <v>33</v>
      </c>
      <c r="B36" s="144" t="s">
        <v>207</v>
      </c>
      <c r="C36" s="145">
        <v>2700</v>
      </c>
      <c r="D36" s="146">
        <v>1025</v>
      </c>
      <c r="E36" s="146">
        <v>742</v>
      </c>
      <c r="F36" s="146">
        <v>742</v>
      </c>
      <c r="G36" s="146">
        <v>239</v>
      </c>
      <c r="H36" s="146">
        <v>3</v>
      </c>
      <c r="I36" s="146">
        <v>117</v>
      </c>
      <c r="J36" s="147">
        <v>39</v>
      </c>
    </row>
    <row r="37" spans="1:10" x14ac:dyDescent="0.2">
      <c r="A37" s="143">
        <v>34</v>
      </c>
      <c r="B37" s="144" t="s">
        <v>208</v>
      </c>
      <c r="C37" s="145">
        <v>3627</v>
      </c>
      <c r="D37" s="146">
        <v>1310</v>
      </c>
      <c r="E37" s="146">
        <v>1049</v>
      </c>
      <c r="F37" s="146">
        <v>1049</v>
      </c>
      <c r="G37" s="146">
        <v>261</v>
      </c>
      <c r="H37" s="146">
        <v>5</v>
      </c>
      <c r="I37" s="146">
        <v>38</v>
      </c>
      <c r="J37" s="147">
        <v>166</v>
      </c>
    </row>
    <row r="38" spans="1:10" x14ac:dyDescent="0.2">
      <c r="A38" s="143">
        <v>35</v>
      </c>
      <c r="B38" s="144" t="s">
        <v>209</v>
      </c>
      <c r="C38" s="145">
        <v>2089</v>
      </c>
      <c r="D38" s="146">
        <v>746</v>
      </c>
      <c r="E38" s="146">
        <v>709</v>
      </c>
      <c r="F38" s="146">
        <v>709</v>
      </c>
      <c r="G38" s="146">
        <v>37</v>
      </c>
      <c r="H38" s="146">
        <v>0</v>
      </c>
      <c r="I38" s="146">
        <v>384</v>
      </c>
      <c r="J38" s="147">
        <v>0</v>
      </c>
    </row>
    <row r="39" spans="1:10" x14ac:dyDescent="0.2">
      <c r="A39" s="143">
        <v>36</v>
      </c>
      <c r="B39" s="144" t="s">
        <v>210</v>
      </c>
      <c r="C39" s="145">
        <v>3144</v>
      </c>
      <c r="D39" s="146">
        <v>1069</v>
      </c>
      <c r="E39" s="146">
        <v>414</v>
      </c>
      <c r="F39" s="146">
        <v>414</v>
      </c>
      <c r="G39" s="146">
        <v>417</v>
      </c>
      <c r="H39" s="146">
        <v>33</v>
      </c>
      <c r="I39" s="146">
        <v>8</v>
      </c>
      <c r="J39" s="147">
        <v>0</v>
      </c>
    </row>
    <row r="40" spans="1:10" x14ac:dyDescent="0.2">
      <c r="A40" s="143">
        <v>37</v>
      </c>
      <c r="B40" s="144" t="s">
        <v>211</v>
      </c>
      <c r="C40" s="145">
        <v>3289</v>
      </c>
      <c r="D40" s="146">
        <v>1608</v>
      </c>
      <c r="E40" s="146">
        <v>1346</v>
      </c>
      <c r="F40" s="146">
        <v>1346</v>
      </c>
      <c r="G40" s="146">
        <v>134</v>
      </c>
      <c r="H40" s="146">
        <v>100</v>
      </c>
      <c r="I40" s="146">
        <v>33</v>
      </c>
      <c r="J40" s="147">
        <v>0</v>
      </c>
    </row>
    <row r="41" spans="1:10" x14ac:dyDescent="0.2">
      <c r="A41" s="143">
        <v>38</v>
      </c>
      <c r="B41" s="144" t="s">
        <v>212</v>
      </c>
      <c r="C41" s="145">
        <v>2120</v>
      </c>
      <c r="D41" s="146">
        <v>207</v>
      </c>
      <c r="E41" s="146">
        <v>194</v>
      </c>
      <c r="F41" s="146">
        <v>194</v>
      </c>
      <c r="G41" s="146">
        <v>13</v>
      </c>
      <c r="H41" s="146">
        <v>44</v>
      </c>
      <c r="I41" s="146">
        <v>114</v>
      </c>
      <c r="J41" s="147">
        <v>0</v>
      </c>
    </row>
    <row r="42" spans="1:10" x14ac:dyDescent="0.2">
      <c r="A42" s="143">
        <v>39</v>
      </c>
      <c r="B42" s="144" t="s">
        <v>350</v>
      </c>
      <c r="C42" s="145">
        <v>3128</v>
      </c>
      <c r="D42" s="146">
        <v>1443</v>
      </c>
      <c r="E42" s="146">
        <v>1035</v>
      </c>
      <c r="F42" s="146">
        <v>1035</v>
      </c>
      <c r="G42" s="146">
        <v>209</v>
      </c>
      <c r="H42" s="146">
        <v>6</v>
      </c>
      <c r="I42" s="146">
        <v>0</v>
      </c>
      <c r="J42" s="147">
        <v>37</v>
      </c>
    </row>
    <row r="43" spans="1:10" x14ac:dyDescent="0.2">
      <c r="A43" s="143">
        <v>40</v>
      </c>
      <c r="B43" s="144" t="s">
        <v>213</v>
      </c>
      <c r="C43" s="145">
        <v>3990</v>
      </c>
      <c r="D43" s="146">
        <v>1876</v>
      </c>
      <c r="E43" s="146">
        <v>1180</v>
      </c>
      <c r="F43" s="146">
        <v>1180</v>
      </c>
      <c r="G43" s="146">
        <v>548</v>
      </c>
      <c r="H43" s="146">
        <v>14</v>
      </c>
      <c r="I43" s="146">
        <v>734</v>
      </c>
      <c r="J43" s="147">
        <v>50</v>
      </c>
    </row>
    <row r="44" spans="1:10" x14ac:dyDescent="0.2">
      <c r="A44" s="143">
        <v>41</v>
      </c>
      <c r="B44" s="144" t="s">
        <v>214</v>
      </c>
      <c r="C44" s="145">
        <v>5407</v>
      </c>
      <c r="D44" s="146">
        <v>2421</v>
      </c>
      <c r="E44" s="146">
        <v>2191</v>
      </c>
      <c r="F44" s="146">
        <v>2191</v>
      </c>
      <c r="G44" s="146">
        <v>204</v>
      </c>
      <c r="H44" s="146">
        <v>115</v>
      </c>
      <c r="I44" s="146">
        <v>72</v>
      </c>
      <c r="J44" s="147">
        <v>0</v>
      </c>
    </row>
    <row r="45" spans="1:10" ht="16.5" thickBot="1" x14ac:dyDescent="0.25">
      <c r="A45" s="148" t="s">
        <v>46</v>
      </c>
      <c r="B45" s="149"/>
      <c r="C45" s="150">
        <v>110190</v>
      </c>
      <c r="D45" s="151">
        <v>63172</v>
      </c>
      <c r="E45" s="151">
        <v>46553</v>
      </c>
      <c r="F45" s="151">
        <v>46553</v>
      </c>
      <c r="G45" s="151">
        <v>12758</v>
      </c>
      <c r="H45" s="151">
        <v>3473</v>
      </c>
      <c r="I45" s="151">
        <v>5391</v>
      </c>
      <c r="J45" s="152">
        <v>2638</v>
      </c>
    </row>
    <row r="47" spans="1:10" ht="29.25" customHeight="1" x14ac:dyDescent="0.2">
      <c r="B47" s="139" t="s">
        <v>343</v>
      </c>
      <c r="C47" s="139"/>
      <c r="D47" s="139"/>
      <c r="E47" s="139"/>
      <c r="F47" s="139"/>
      <c r="G47" s="139"/>
      <c r="H47" s="139"/>
      <c r="I47" s="139"/>
      <c r="J47" s="139"/>
    </row>
  </sheetData>
  <mergeCells count="11">
    <mergeCell ref="A45:B45"/>
    <mergeCell ref="B47:J47"/>
    <mergeCell ref="A1:J1"/>
    <mergeCell ref="A2:A3"/>
    <mergeCell ref="B2:B3"/>
    <mergeCell ref="C2:C3"/>
    <mergeCell ref="D2:D3"/>
    <mergeCell ref="E2:E3"/>
    <mergeCell ref="F2:F3"/>
    <mergeCell ref="G2:G3"/>
    <mergeCell ref="H2:J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7B8943-A5AF-43AF-A54D-B991D4ACA1A8}">
  <dimension ref="A1:Q33"/>
  <sheetViews>
    <sheetView workbookViewId="0">
      <selection activeCell="W10" sqref="W10"/>
    </sheetView>
  </sheetViews>
  <sheetFormatPr defaultRowHeight="15" x14ac:dyDescent="0.25"/>
  <cols>
    <col min="2" max="2" width="36.28515625" bestFit="1" customWidth="1"/>
  </cols>
  <sheetData>
    <row r="1" spans="1:17" ht="27" thickBot="1" x14ac:dyDescent="0.45">
      <c r="A1" s="156" t="s">
        <v>354</v>
      </c>
      <c r="B1" s="157"/>
      <c r="C1" s="156"/>
      <c r="D1" s="158"/>
      <c r="E1" s="158"/>
      <c r="F1" s="158"/>
      <c r="G1" s="158"/>
      <c r="H1" s="158"/>
      <c r="I1" s="158"/>
      <c r="J1" s="158"/>
      <c r="K1" s="157"/>
      <c r="L1" s="156"/>
      <c r="M1" s="157"/>
      <c r="N1" s="156"/>
      <c r="O1" s="158"/>
      <c r="P1" s="158"/>
      <c r="Q1" s="157"/>
    </row>
    <row r="2" spans="1:17" ht="15.75" x14ac:dyDescent="0.25">
      <c r="A2" s="159" t="s">
        <v>98</v>
      </c>
      <c r="B2" s="160" t="s">
        <v>355</v>
      </c>
      <c r="C2" s="161" t="s">
        <v>356</v>
      </c>
      <c r="D2" s="162" t="s">
        <v>357</v>
      </c>
      <c r="E2" s="163"/>
      <c r="F2" s="162" t="s">
        <v>358</v>
      </c>
      <c r="G2" s="163"/>
      <c r="H2" s="162" t="s">
        <v>359</v>
      </c>
      <c r="I2" s="163"/>
      <c r="J2" s="162" t="s">
        <v>360</v>
      </c>
      <c r="K2" s="164"/>
      <c r="L2" s="165" t="s">
        <v>361</v>
      </c>
      <c r="M2" s="164"/>
      <c r="N2" s="165" t="s">
        <v>362</v>
      </c>
      <c r="O2" s="163"/>
      <c r="P2" s="162" t="s">
        <v>363</v>
      </c>
      <c r="Q2" s="164"/>
    </row>
    <row r="3" spans="1:17" ht="63" x14ac:dyDescent="0.25">
      <c r="A3" s="166"/>
      <c r="B3" s="167"/>
      <c r="C3" s="168"/>
      <c r="D3" s="169" t="s">
        <v>364</v>
      </c>
      <c r="E3" s="169" t="s">
        <v>365</v>
      </c>
      <c r="F3" s="169" t="s">
        <v>364</v>
      </c>
      <c r="G3" s="169" t="s">
        <v>365</v>
      </c>
      <c r="H3" s="169" t="s">
        <v>364</v>
      </c>
      <c r="I3" s="169" t="s">
        <v>365</v>
      </c>
      <c r="J3" s="169" t="s">
        <v>364</v>
      </c>
      <c r="K3" s="170" t="s">
        <v>365</v>
      </c>
      <c r="L3" s="171" t="s">
        <v>364</v>
      </c>
      <c r="M3" s="170" t="s">
        <v>365</v>
      </c>
      <c r="N3" s="171" t="s">
        <v>364</v>
      </c>
      <c r="O3" s="169" t="s">
        <v>365</v>
      </c>
      <c r="P3" s="169" t="s">
        <v>364</v>
      </c>
      <c r="Q3" s="170" t="s">
        <v>365</v>
      </c>
    </row>
    <row r="4" spans="1:17" x14ac:dyDescent="0.25">
      <c r="A4" s="172">
        <v>1</v>
      </c>
      <c r="B4" s="173" t="s">
        <v>108</v>
      </c>
      <c r="C4" s="174">
        <v>1387.467939396176</v>
      </c>
      <c r="D4" s="175">
        <v>273</v>
      </c>
      <c r="E4" s="175">
        <v>2060.5300000000002</v>
      </c>
      <c r="F4" s="175">
        <v>89</v>
      </c>
      <c r="G4" s="175">
        <v>971.23</v>
      </c>
      <c r="H4" s="175">
        <v>332</v>
      </c>
      <c r="I4" s="175">
        <v>3505.33</v>
      </c>
      <c r="J4" s="175">
        <v>268</v>
      </c>
      <c r="K4" s="176">
        <v>2704.47</v>
      </c>
      <c r="L4" s="174">
        <v>26</v>
      </c>
      <c r="M4" s="176">
        <v>109.82</v>
      </c>
      <c r="N4" s="174">
        <v>191</v>
      </c>
      <c r="O4" s="175">
        <v>1325.74</v>
      </c>
      <c r="P4" s="175">
        <v>293</v>
      </c>
      <c r="Q4" s="176">
        <v>3192.71</v>
      </c>
    </row>
    <row r="5" spans="1:17" x14ac:dyDescent="0.25">
      <c r="A5" s="172">
        <v>2</v>
      </c>
      <c r="B5" s="173" t="s">
        <v>109</v>
      </c>
      <c r="C5" s="174">
        <v>416.61183583081123</v>
      </c>
      <c r="D5" s="175">
        <v>48</v>
      </c>
      <c r="E5" s="175">
        <v>416.44</v>
      </c>
      <c r="F5" s="175">
        <v>15</v>
      </c>
      <c r="G5" s="175">
        <v>188.72</v>
      </c>
      <c r="H5" s="175">
        <v>41</v>
      </c>
      <c r="I5" s="175">
        <v>335.65</v>
      </c>
      <c r="J5" s="175">
        <v>38</v>
      </c>
      <c r="K5" s="176">
        <v>297.47000000000003</v>
      </c>
      <c r="L5" s="174">
        <v>2</v>
      </c>
      <c r="M5" s="176">
        <v>7.64</v>
      </c>
      <c r="N5" s="174">
        <v>34</v>
      </c>
      <c r="O5" s="175">
        <v>247.61</v>
      </c>
      <c r="P5" s="175">
        <v>38</v>
      </c>
      <c r="Q5" s="176">
        <v>310.02999999999997</v>
      </c>
    </row>
    <row r="6" spans="1:17" x14ac:dyDescent="0.25">
      <c r="A6" s="172">
        <v>3</v>
      </c>
      <c r="B6" s="173" t="s">
        <v>110</v>
      </c>
      <c r="C6" s="174">
        <v>224.06891020152062</v>
      </c>
      <c r="D6" s="175">
        <v>8</v>
      </c>
      <c r="E6" s="175">
        <v>41.08</v>
      </c>
      <c r="F6" s="175">
        <v>4</v>
      </c>
      <c r="G6" s="175">
        <v>14.01</v>
      </c>
      <c r="H6" s="175">
        <v>9</v>
      </c>
      <c r="I6" s="175">
        <v>128.06</v>
      </c>
      <c r="J6" s="175">
        <v>7</v>
      </c>
      <c r="K6" s="176">
        <v>90.07</v>
      </c>
      <c r="L6" s="174">
        <v>2</v>
      </c>
      <c r="M6" s="176">
        <v>1.75</v>
      </c>
      <c r="N6" s="174">
        <v>6</v>
      </c>
      <c r="O6" s="175">
        <v>39.33</v>
      </c>
      <c r="P6" s="175">
        <v>7</v>
      </c>
      <c r="Q6" s="176">
        <v>98.41</v>
      </c>
    </row>
    <row r="7" spans="1:17" x14ac:dyDescent="0.25">
      <c r="A7" s="172">
        <v>4</v>
      </c>
      <c r="B7" s="173" t="s">
        <v>111</v>
      </c>
      <c r="C7" s="174">
        <v>527.22541897345047</v>
      </c>
      <c r="D7" s="175">
        <v>85</v>
      </c>
      <c r="E7" s="175">
        <v>599.08000000000004</v>
      </c>
      <c r="F7" s="175">
        <v>28</v>
      </c>
      <c r="G7" s="175">
        <v>188.92</v>
      </c>
      <c r="H7" s="175">
        <v>149</v>
      </c>
      <c r="I7" s="175">
        <v>1321.05</v>
      </c>
      <c r="J7" s="175">
        <v>87</v>
      </c>
      <c r="K7" s="176">
        <v>805.12</v>
      </c>
      <c r="L7" s="174">
        <v>14</v>
      </c>
      <c r="M7" s="176">
        <v>67.56</v>
      </c>
      <c r="N7" s="174">
        <v>51</v>
      </c>
      <c r="O7" s="175">
        <v>402.62</v>
      </c>
      <c r="P7" s="175">
        <v>118</v>
      </c>
      <c r="Q7" s="176">
        <v>1066.6500000000001</v>
      </c>
    </row>
    <row r="8" spans="1:17" x14ac:dyDescent="0.25">
      <c r="A8" s="172">
        <v>5</v>
      </c>
      <c r="B8" s="173" t="s">
        <v>112</v>
      </c>
      <c r="C8" s="174">
        <v>399.5054189734505</v>
      </c>
      <c r="D8" s="175">
        <v>64</v>
      </c>
      <c r="E8" s="175">
        <v>335.99</v>
      </c>
      <c r="F8" s="175">
        <v>21</v>
      </c>
      <c r="G8" s="175">
        <v>181.53</v>
      </c>
      <c r="H8" s="175">
        <v>55</v>
      </c>
      <c r="I8" s="175">
        <v>615.95000000000005</v>
      </c>
      <c r="J8" s="175">
        <v>60</v>
      </c>
      <c r="K8" s="176">
        <v>641.04</v>
      </c>
      <c r="L8" s="174">
        <v>38</v>
      </c>
      <c r="M8" s="176">
        <v>178.44</v>
      </c>
      <c r="N8" s="174">
        <v>6</v>
      </c>
      <c r="O8" s="175">
        <v>36.21</v>
      </c>
      <c r="P8" s="175">
        <v>44</v>
      </c>
      <c r="Q8" s="176">
        <v>500.23</v>
      </c>
    </row>
    <row r="9" spans="1:17" x14ac:dyDescent="0.25">
      <c r="A9" s="172">
        <v>6</v>
      </c>
      <c r="B9" s="173" t="s">
        <v>113</v>
      </c>
      <c r="C9" s="174">
        <v>326.00775230678374</v>
      </c>
      <c r="D9" s="175">
        <v>14</v>
      </c>
      <c r="E9" s="175">
        <v>106.04</v>
      </c>
      <c r="F9" s="175">
        <v>4</v>
      </c>
      <c r="G9" s="175">
        <v>41.05</v>
      </c>
      <c r="H9" s="175">
        <v>18</v>
      </c>
      <c r="I9" s="175">
        <v>166.87</v>
      </c>
      <c r="J9" s="175">
        <v>18</v>
      </c>
      <c r="K9" s="176">
        <v>155.04</v>
      </c>
      <c r="L9" s="174">
        <v>0</v>
      </c>
      <c r="M9" s="176">
        <v>0</v>
      </c>
      <c r="N9" s="174">
        <v>13</v>
      </c>
      <c r="O9" s="175">
        <v>97.29</v>
      </c>
      <c r="P9" s="175">
        <v>15</v>
      </c>
      <c r="Q9" s="176">
        <v>160.63999999999999</v>
      </c>
    </row>
    <row r="10" spans="1:17" x14ac:dyDescent="0.25">
      <c r="A10" s="172">
        <v>7</v>
      </c>
      <c r="B10" s="173" t="s">
        <v>224</v>
      </c>
      <c r="C10" s="174">
        <v>179.63475230678378</v>
      </c>
      <c r="D10" s="175">
        <v>24</v>
      </c>
      <c r="E10" s="175">
        <v>141.78</v>
      </c>
      <c r="F10" s="175">
        <v>15</v>
      </c>
      <c r="G10" s="175">
        <v>117.04</v>
      </c>
      <c r="H10" s="175">
        <v>39</v>
      </c>
      <c r="I10" s="175">
        <v>282.23</v>
      </c>
      <c r="J10" s="175">
        <v>33</v>
      </c>
      <c r="K10" s="176">
        <v>148.94999999999999</v>
      </c>
      <c r="L10" s="174">
        <v>1</v>
      </c>
      <c r="M10" s="176">
        <v>3.5</v>
      </c>
      <c r="N10" s="174">
        <v>12</v>
      </c>
      <c r="O10" s="175">
        <v>61.3</v>
      </c>
      <c r="P10" s="175">
        <v>38</v>
      </c>
      <c r="Q10" s="176">
        <v>278.55</v>
      </c>
    </row>
    <row r="11" spans="1:17" x14ac:dyDescent="0.25">
      <c r="A11" s="172">
        <v>8</v>
      </c>
      <c r="B11" s="173" t="s">
        <v>115</v>
      </c>
      <c r="C11" s="174">
        <v>120.65941020152063</v>
      </c>
      <c r="D11" s="175">
        <v>3</v>
      </c>
      <c r="E11" s="175">
        <v>23.76</v>
      </c>
      <c r="F11" s="175">
        <v>2</v>
      </c>
      <c r="G11" s="175">
        <v>6.39</v>
      </c>
      <c r="H11" s="175">
        <v>10</v>
      </c>
      <c r="I11" s="175">
        <v>102.04</v>
      </c>
      <c r="J11" s="175">
        <v>7</v>
      </c>
      <c r="K11" s="176">
        <v>83.69</v>
      </c>
      <c r="L11" s="174">
        <v>1</v>
      </c>
      <c r="M11" s="176">
        <v>2</v>
      </c>
      <c r="N11" s="174">
        <v>2</v>
      </c>
      <c r="O11" s="175">
        <v>21.76</v>
      </c>
      <c r="P11" s="175">
        <v>9</v>
      </c>
      <c r="Q11" s="176">
        <v>86.2</v>
      </c>
    </row>
    <row r="12" spans="1:17" x14ac:dyDescent="0.25">
      <c r="A12" s="172">
        <v>9</v>
      </c>
      <c r="B12" s="173" t="s">
        <v>116</v>
      </c>
      <c r="C12" s="174">
        <v>1208.8816583130333</v>
      </c>
      <c r="D12" s="175">
        <v>262</v>
      </c>
      <c r="E12" s="175">
        <v>1822.41</v>
      </c>
      <c r="F12" s="175">
        <v>69</v>
      </c>
      <c r="G12" s="175">
        <v>616.77</v>
      </c>
      <c r="H12" s="175">
        <v>377</v>
      </c>
      <c r="I12" s="175">
        <v>2648.24</v>
      </c>
      <c r="J12" s="175">
        <v>304</v>
      </c>
      <c r="K12" s="176">
        <v>1781.21</v>
      </c>
      <c r="L12" s="174">
        <v>59</v>
      </c>
      <c r="M12" s="176">
        <v>257.74</v>
      </c>
      <c r="N12" s="174">
        <v>167</v>
      </c>
      <c r="O12" s="175">
        <v>1301.1300000000001</v>
      </c>
      <c r="P12" s="175">
        <v>303</v>
      </c>
      <c r="Q12" s="176">
        <v>2218.75</v>
      </c>
    </row>
    <row r="13" spans="1:17" x14ac:dyDescent="0.25">
      <c r="A13" s="172">
        <v>10</v>
      </c>
      <c r="B13" s="173" t="s">
        <v>117</v>
      </c>
      <c r="C13" s="174">
        <v>1961.0758032405697</v>
      </c>
      <c r="D13" s="175">
        <v>473</v>
      </c>
      <c r="E13" s="175">
        <v>2950.66</v>
      </c>
      <c r="F13" s="175">
        <v>42</v>
      </c>
      <c r="G13" s="175">
        <v>245.86</v>
      </c>
      <c r="H13" s="175">
        <v>197</v>
      </c>
      <c r="I13" s="175">
        <v>1350.22</v>
      </c>
      <c r="J13" s="175">
        <v>132</v>
      </c>
      <c r="K13" s="176">
        <v>948.45</v>
      </c>
      <c r="L13" s="174">
        <v>74</v>
      </c>
      <c r="M13" s="176">
        <v>309.58</v>
      </c>
      <c r="N13" s="174">
        <v>373</v>
      </c>
      <c r="O13" s="175">
        <v>2462.84</v>
      </c>
      <c r="P13" s="175">
        <v>158</v>
      </c>
      <c r="Q13" s="176">
        <v>1105.3399999999999</v>
      </c>
    </row>
    <row r="14" spans="1:17" x14ac:dyDescent="0.25">
      <c r="A14" s="172">
        <v>11</v>
      </c>
      <c r="B14" s="173" t="s">
        <v>118</v>
      </c>
      <c r="C14" s="174">
        <v>493.09107686818732</v>
      </c>
      <c r="D14" s="175">
        <v>137</v>
      </c>
      <c r="E14" s="175">
        <v>930.93</v>
      </c>
      <c r="F14" s="175">
        <v>63</v>
      </c>
      <c r="G14" s="175">
        <v>472.22</v>
      </c>
      <c r="H14" s="175">
        <v>134</v>
      </c>
      <c r="I14" s="175">
        <v>1131.97</v>
      </c>
      <c r="J14" s="175">
        <v>182</v>
      </c>
      <c r="K14" s="176">
        <v>1090.1199999999999</v>
      </c>
      <c r="L14" s="174">
        <v>32</v>
      </c>
      <c r="M14" s="176">
        <v>205.4</v>
      </c>
      <c r="N14" s="174">
        <v>49</v>
      </c>
      <c r="O14" s="175">
        <v>366</v>
      </c>
      <c r="P14" s="175">
        <v>122</v>
      </c>
      <c r="Q14" s="176">
        <v>1050.18</v>
      </c>
    </row>
    <row r="15" spans="1:17" x14ac:dyDescent="0.25">
      <c r="A15" s="172">
        <v>12</v>
      </c>
      <c r="B15" s="173" t="s">
        <v>119</v>
      </c>
      <c r="C15" s="174">
        <v>564.71402423660822</v>
      </c>
      <c r="D15" s="175">
        <v>90</v>
      </c>
      <c r="E15" s="175">
        <v>723.98</v>
      </c>
      <c r="F15" s="175">
        <v>40</v>
      </c>
      <c r="G15" s="175">
        <v>347.99</v>
      </c>
      <c r="H15" s="175">
        <v>170</v>
      </c>
      <c r="I15" s="175">
        <v>1346.18</v>
      </c>
      <c r="J15" s="175">
        <v>123</v>
      </c>
      <c r="K15" s="176">
        <v>894.18</v>
      </c>
      <c r="L15" s="174">
        <v>2</v>
      </c>
      <c r="M15" s="176">
        <v>6.98</v>
      </c>
      <c r="N15" s="174">
        <v>58</v>
      </c>
      <c r="O15" s="175">
        <v>454.8</v>
      </c>
      <c r="P15" s="175">
        <v>132</v>
      </c>
      <c r="Q15" s="176">
        <v>1089.83</v>
      </c>
    </row>
    <row r="16" spans="1:17" x14ac:dyDescent="0.25">
      <c r="A16" s="172">
        <v>13</v>
      </c>
      <c r="B16" s="173" t="s">
        <v>226</v>
      </c>
      <c r="C16" s="174">
        <v>269.59252423660831</v>
      </c>
      <c r="D16" s="175">
        <v>37</v>
      </c>
      <c r="E16" s="175">
        <v>88</v>
      </c>
      <c r="F16" s="175">
        <v>4</v>
      </c>
      <c r="G16" s="175">
        <v>20.16</v>
      </c>
      <c r="H16" s="175">
        <v>2</v>
      </c>
      <c r="I16" s="175">
        <v>31.15</v>
      </c>
      <c r="J16" s="175">
        <v>2</v>
      </c>
      <c r="K16" s="176">
        <v>35</v>
      </c>
      <c r="L16" s="174">
        <v>0</v>
      </c>
      <c r="M16" s="176">
        <v>0</v>
      </c>
      <c r="N16" s="174">
        <v>35</v>
      </c>
      <c r="O16" s="175">
        <v>84</v>
      </c>
      <c r="P16" s="175">
        <v>2</v>
      </c>
      <c r="Q16" s="176">
        <v>31.15</v>
      </c>
    </row>
    <row r="17" spans="1:17" ht="15.75" thickBot="1" x14ac:dyDescent="0.3">
      <c r="A17" s="177">
        <v>14</v>
      </c>
      <c r="B17" s="178" t="s">
        <v>227</v>
      </c>
      <c r="C17" s="179">
        <v>43.40386672325976</v>
      </c>
      <c r="D17" s="180">
        <v>0</v>
      </c>
      <c r="E17" s="180">
        <v>0</v>
      </c>
      <c r="F17" s="180">
        <v>0</v>
      </c>
      <c r="G17" s="180">
        <v>0</v>
      </c>
      <c r="H17" s="180">
        <v>0</v>
      </c>
      <c r="I17" s="180">
        <v>0</v>
      </c>
      <c r="J17" s="180">
        <v>0</v>
      </c>
      <c r="K17" s="181">
        <v>0</v>
      </c>
      <c r="L17" s="179">
        <v>0</v>
      </c>
      <c r="M17" s="181">
        <v>0</v>
      </c>
      <c r="N17" s="179">
        <v>0</v>
      </c>
      <c r="O17" s="180">
        <v>0</v>
      </c>
      <c r="P17" s="180">
        <v>0</v>
      </c>
      <c r="Q17" s="181">
        <v>0</v>
      </c>
    </row>
    <row r="18" spans="1:17" x14ac:dyDescent="0.25">
      <c r="A18" s="183">
        <v>15</v>
      </c>
      <c r="B18" s="184" t="s">
        <v>229</v>
      </c>
      <c r="C18" s="185">
        <v>3.6764999999999999</v>
      </c>
      <c r="D18" s="186">
        <v>1</v>
      </c>
      <c r="E18" s="186">
        <v>17.5</v>
      </c>
      <c r="F18" s="186">
        <v>0</v>
      </c>
      <c r="G18" s="186">
        <v>0</v>
      </c>
      <c r="H18" s="186">
        <v>0</v>
      </c>
      <c r="I18" s="186">
        <v>0</v>
      </c>
      <c r="J18" s="186">
        <v>0</v>
      </c>
      <c r="K18" s="187">
        <v>0</v>
      </c>
      <c r="L18" s="185">
        <v>0</v>
      </c>
      <c r="M18" s="187">
        <v>0</v>
      </c>
      <c r="N18" s="185">
        <v>1</v>
      </c>
      <c r="O18" s="186">
        <v>17.5</v>
      </c>
      <c r="P18" s="186">
        <v>0</v>
      </c>
      <c r="Q18" s="187">
        <v>0</v>
      </c>
    </row>
    <row r="19" spans="1:17" x14ac:dyDescent="0.25">
      <c r="A19" s="172">
        <v>16</v>
      </c>
      <c r="B19" s="173" t="s">
        <v>232</v>
      </c>
      <c r="C19" s="174">
        <v>3</v>
      </c>
      <c r="D19" s="175">
        <v>0</v>
      </c>
      <c r="E19" s="175">
        <v>0</v>
      </c>
      <c r="F19" s="175">
        <v>0</v>
      </c>
      <c r="G19" s="175">
        <v>0</v>
      </c>
      <c r="H19" s="175">
        <v>0</v>
      </c>
      <c r="I19" s="175">
        <v>0</v>
      </c>
      <c r="J19" s="175">
        <v>0</v>
      </c>
      <c r="K19" s="176">
        <v>0</v>
      </c>
      <c r="L19" s="174">
        <v>0</v>
      </c>
      <c r="M19" s="176">
        <v>0</v>
      </c>
      <c r="N19" s="174">
        <v>0</v>
      </c>
      <c r="O19" s="175">
        <v>0</v>
      </c>
      <c r="P19" s="175">
        <v>0</v>
      </c>
      <c r="Q19" s="176">
        <v>0</v>
      </c>
    </row>
    <row r="20" spans="1:17" x14ac:dyDescent="0.25">
      <c r="A20" s="172">
        <v>17</v>
      </c>
      <c r="B20" s="173" t="s">
        <v>233</v>
      </c>
      <c r="C20" s="174">
        <v>443.86191897345049</v>
      </c>
      <c r="D20" s="175">
        <v>16</v>
      </c>
      <c r="E20" s="175">
        <v>154.68</v>
      </c>
      <c r="F20" s="175">
        <v>2</v>
      </c>
      <c r="G20" s="175">
        <v>33.32</v>
      </c>
      <c r="H20" s="175">
        <v>11</v>
      </c>
      <c r="I20" s="175">
        <v>177.5</v>
      </c>
      <c r="J20" s="175">
        <v>10</v>
      </c>
      <c r="K20" s="176">
        <v>143.16</v>
      </c>
      <c r="L20" s="174">
        <v>0</v>
      </c>
      <c r="M20" s="176">
        <v>0</v>
      </c>
      <c r="N20" s="174">
        <v>15</v>
      </c>
      <c r="O20" s="175">
        <v>137.18</v>
      </c>
      <c r="P20" s="175">
        <v>9</v>
      </c>
      <c r="Q20" s="176">
        <v>147.5</v>
      </c>
    </row>
    <row r="21" spans="1:17" x14ac:dyDescent="0.25">
      <c r="A21" s="172">
        <v>18</v>
      </c>
      <c r="B21" s="173" t="s">
        <v>234</v>
      </c>
      <c r="C21" s="174">
        <v>477.6253575699418</v>
      </c>
      <c r="D21" s="175">
        <v>8</v>
      </c>
      <c r="E21" s="175">
        <v>80.97</v>
      </c>
      <c r="F21" s="175">
        <v>5</v>
      </c>
      <c r="G21" s="175">
        <v>96.42</v>
      </c>
      <c r="H21" s="175">
        <v>18</v>
      </c>
      <c r="I21" s="175">
        <v>238.43</v>
      </c>
      <c r="J21" s="175">
        <v>19</v>
      </c>
      <c r="K21" s="176">
        <v>273.77999999999997</v>
      </c>
      <c r="L21" s="174">
        <v>0</v>
      </c>
      <c r="M21" s="176">
        <v>0</v>
      </c>
      <c r="N21" s="174">
        <v>7</v>
      </c>
      <c r="O21" s="175">
        <v>63.47</v>
      </c>
      <c r="P21" s="175">
        <v>18</v>
      </c>
      <c r="Q21" s="176">
        <v>238.43</v>
      </c>
    </row>
    <row r="22" spans="1:17" x14ac:dyDescent="0.25">
      <c r="A22" s="172">
        <v>19</v>
      </c>
      <c r="B22" s="173" t="s">
        <v>235</v>
      </c>
      <c r="C22" s="174">
        <v>160.50988846239019</v>
      </c>
      <c r="D22" s="175">
        <v>40</v>
      </c>
      <c r="E22" s="175">
        <v>337.16</v>
      </c>
      <c r="F22" s="175">
        <v>23</v>
      </c>
      <c r="G22" s="175">
        <v>219.04</v>
      </c>
      <c r="H22" s="175">
        <v>63</v>
      </c>
      <c r="I22" s="175">
        <v>731.38</v>
      </c>
      <c r="J22" s="175">
        <v>31</v>
      </c>
      <c r="K22" s="176">
        <v>334</v>
      </c>
      <c r="L22" s="174">
        <v>1</v>
      </c>
      <c r="M22" s="176">
        <v>3.5</v>
      </c>
      <c r="N22" s="174">
        <v>20</v>
      </c>
      <c r="O22" s="175">
        <v>160.18</v>
      </c>
      <c r="P22" s="175">
        <v>58</v>
      </c>
      <c r="Q22" s="176">
        <v>659.79</v>
      </c>
    </row>
    <row r="23" spans="1:17" x14ac:dyDescent="0.25">
      <c r="A23" s="172">
        <v>20</v>
      </c>
      <c r="B23" s="173" t="s">
        <v>236</v>
      </c>
      <c r="C23" s="174">
        <v>26.076962833099579</v>
      </c>
      <c r="D23" s="175">
        <v>0</v>
      </c>
      <c r="E23" s="175">
        <v>0</v>
      </c>
      <c r="F23" s="175">
        <v>0</v>
      </c>
      <c r="G23" s="175">
        <v>0</v>
      </c>
      <c r="H23" s="175">
        <v>0</v>
      </c>
      <c r="I23" s="175">
        <v>0</v>
      </c>
      <c r="J23" s="175">
        <v>0</v>
      </c>
      <c r="K23" s="176">
        <v>0</v>
      </c>
      <c r="L23" s="174">
        <v>0</v>
      </c>
      <c r="M23" s="176">
        <v>0</v>
      </c>
      <c r="N23" s="174">
        <v>0</v>
      </c>
      <c r="O23" s="175">
        <v>0</v>
      </c>
      <c r="P23" s="175">
        <v>0</v>
      </c>
      <c r="Q23" s="176">
        <v>0</v>
      </c>
    </row>
    <row r="24" spans="1:17" ht="15.75" thickBot="1" x14ac:dyDescent="0.3">
      <c r="A24" s="177">
        <v>21</v>
      </c>
      <c r="B24" s="178" t="s">
        <v>237</v>
      </c>
      <c r="C24" s="179">
        <v>120.15344109396916</v>
      </c>
      <c r="D24" s="180">
        <v>0</v>
      </c>
      <c r="E24" s="180">
        <v>0</v>
      </c>
      <c r="F24" s="180">
        <v>0</v>
      </c>
      <c r="G24" s="180">
        <v>0</v>
      </c>
      <c r="H24" s="180">
        <v>0</v>
      </c>
      <c r="I24" s="180">
        <v>0</v>
      </c>
      <c r="J24" s="180">
        <v>0</v>
      </c>
      <c r="K24" s="181">
        <v>0</v>
      </c>
      <c r="L24" s="179">
        <v>0</v>
      </c>
      <c r="M24" s="181">
        <v>0</v>
      </c>
      <c r="N24" s="179">
        <v>0</v>
      </c>
      <c r="O24" s="180">
        <v>0</v>
      </c>
      <c r="P24" s="180">
        <v>0</v>
      </c>
      <c r="Q24" s="181">
        <v>0</v>
      </c>
    </row>
    <row r="25" spans="1:17" x14ac:dyDescent="0.25">
      <c r="A25" s="183">
        <v>22</v>
      </c>
      <c r="B25" s="184" t="s">
        <v>134</v>
      </c>
      <c r="C25" s="185">
        <v>59.083441093969142</v>
      </c>
      <c r="D25" s="186">
        <v>1</v>
      </c>
      <c r="E25" s="186">
        <v>17.5</v>
      </c>
      <c r="F25" s="186">
        <v>0</v>
      </c>
      <c r="G25" s="186">
        <v>0</v>
      </c>
      <c r="H25" s="186">
        <v>4</v>
      </c>
      <c r="I25" s="186">
        <v>58.25</v>
      </c>
      <c r="J25" s="186">
        <v>3</v>
      </c>
      <c r="K25" s="187">
        <v>45.75</v>
      </c>
      <c r="L25" s="185">
        <v>0</v>
      </c>
      <c r="M25" s="187">
        <v>0</v>
      </c>
      <c r="N25" s="185">
        <v>1</v>
      </c>
      <c r="O25" s="186">
        <v>17.5</v>
      </c>
      <c r="P25" s="186">
        <v>4</v>
      </c>
      <c r="Q25" s="187">
        <v>58.25</v>
      </c>
    </row>
    <row r="26" spans="1:17" ht="15.75" thickBot="1" x14ac:dyDescent="0.3">
      <c r="A26" s="177">
        <v>23</v>
      </c>
      <c r="B26" s="178" t="s">
        <v>242</v>
      </c>
      <c r="C26" s="179">
        <v>3.6764999999999999</v>
      </c>
      <c r="D26" s="180">
        <v>1</v>
      </c>
      <c r="E26" s="180">
        <v>17.5</v>
      </c>
      <c r="F26" s="180">
        <v>0</v>
      </c>
      <c r="G26" s="180">
        <v>0</v>
      </c>
      <c r="H26" s="180">
        <v>0</v>
      </c>
      <c r="I26" s="180">
        <v>0</v>
      </c>
      <c r="J26" s="180">
        <v>0</v>
      </c>
      <c r="K26" s="181">
        <v>0</v>
      </c>
      <c r="L26" s="179">
        <v>0</v>
      </c>
      <c r="M26" s="181">
        <v>0</v>
      </c>
      <c r="N26" s="179">
        <v>1</v>
      </c>
      <c r="O26" s="180">
        <v>17.5</v>
      </c>
      <c r="P26" s="180">
        <v>0</v>
      </c>
      <c r="Q26" s="181">
        <v>0</v>
      </c>
    </row>
    <row r="27" spans="1:17" x14ac:dyDescent="0.25">
      <c r="A27" s="183">
        <v>24</v>
      </c>
      <c r="B27" s="184" t="s">
        <v>245</v>
      </c>
      <c r="C27" s="185">
        <v>107.22641020152064</v>
      </c>
      <c r="D27" s="186">
        <v>0</v>
      </c>
      <c r="E27" s="186">
        <v>0</v>
      </c>
      <c r="F27" s="186">
        <v>0</v>
      </c>
      <c r="G27" s="186">
        <v>0</v>
      </c>
      <c r="H27" s="186">
        <v>1</v>
      </c>
      <c r="I27" s="186">
        <v>17.420000000000002</v>
      </c>
      <c r="J27" s="186">
        <v>0</v>
      </c>
      <c r="K27" s="187">
        <v>0</v>
      </c>
      <c r="L27" s="185">
        <v>0</v>
      </c>
      <c r="M27" s="187">
        <v>0</v>
      </c>
      <c r="N27" s="185">
        <v>0</v>
      </c>
      <c r="O27" s="186">
        <v>0</v>
      </c>
      <c r="P27" s="186">
        <v>1</v>
      </c>
      <c r="Q27" s="187">
        <v>17.420000000000002</v>
      </c>
    </row>
    <row r="28" spans="1:17" ht="15.75" x14ac:dyDescent="0.25">
      <c r="A28" s="172">
        <v>25</v>
      </c>
      <c r="B28" s="191" t="s">
        <v>146</v>
      </c>
      <c r="C28" s="174">
        <v>1757.242991646367</v>
      </c>
      <c r="D28" s="175">
        <v>258</v>
      </c>
      <c r="E28" s="175">
        <v>1433.6399999999999</v>
      </c>
      <c r="F28" s="175">
        <v>41</v>
      </c>
      <c r="G28" s="175">
        <v>284.65999999999997</v>
      </c>
      <c r="H28" s="175">
        <v>221</v>
      </c>
      <c r="I28" s="175">
        <v>1667.35</v>
      </c>
      <c r="J28" s="175">
        <v>149</v>
      </c>
      <c r="K28" s="176">
        <v>916.15</v>
      </c>
      <c r="L28" s="174">
        <v>64</v>
      </c>
      <c r="M28" s="176">
        <v>288.56</v>
      </c>
      <c r="N28" s="174">
        <v>170</v>
      </c>
      <c r="O28" s="175">
        <v>1015.8299999999999</v>
      </c>
      <c r="P28" s="175">
        <v>195</v>
      </c>
      <c r="Q28" s="176">
        <v>1518.57</v>
      </c>
    </row>
    <row r="29" spans="1:17" x14ac:dyDescent="0.25">
      <c r="A29" s="172">
        <v>26</v>
      </c>
      <c r="B29" s="173" t="s">
        <v>254</v>
      </c>
      <c r="C29" s="174">
        <v>38.29</v>
      </c>
      <c r="D29" s="175">
        <v>0</v>
      </c>
      <c r="E29" s="175">
        <v>0</v>
      </c>
      <c r="F29" s="175">
        <v>0</v>
      </c>
      <c r="G29" s="175">
        <v>0</v>
      </c>
      <c r="H29" s="175">
        <v>0</v>
      </c>
      <c r="I29" s="175">
        <v>0</v>
      </c>
      <c r="J29" s="175">
        <v>0</v>
      </c>
      <c r="K29" s="176">
        <v>0</v>
      </c>
      <c r="L29" s="174">
        <v>0</v>
      </c>
      <c r="M29" s="176">
        <v>0</v>
      </c>
      <c r="N29" s="174">
        <v>0</v>
      </c>
      <c r="O29" s="175">
        <v>0</v>
      </c>
      <c r="P29" s="175">
        <v>0</v>
      </c>
      <c r="Q29" s="176">
        <v>0</v>
      </c>
    </row>
    <row r="30" spans="1:17" ht="15.75" x14ac:dyDescent="0.25">
      <c r="A30" s="172">
        <v>27</v>
      </c>
      <c r="B30" s="191" t="s">
        <v>258</v>
      </c>
      <c r="C30" s="174">
        <v>127.73741935483874</v>
      </c>
      <c r="D30" s="175">
        <v>0</v>
      </c>
      <c r="E30" s="175">
        <v>0</v>
      </c>
      <c r="F30" s="175">
        <v>0</v>
      </c>
      <c r="G30" s="175">
        <v>0</v>
      </c>
      <c r="H30" s="175">
        <v>0</v>
      </c>
      <c r="I30" s="175">
        <v>0</v>
      </c>
      <c r="J30" s="175">
        <v>0</v>
      </c>
      <c r="K30" s="176">
        <v>0</v>
      </c>
      <c r="L30" s="174">
        <v>0</v>
      </c>
      <c r="M30" s="176">
        <v>0</v>
      </c>
      <c r="N30" s="174">
        <v>0</v>
      </c>
      <c r="O30" s="175">
        <v>0</v>
      </c>
      <c r="P30" s="175">
        <v>0</v>
      </c>
      <c r="Q30" s="176">
        <v>0</v>
      </c>
    </row>
    <row r="31" spans="1:17" ht="15.75" x14ac:dyDescent="0.25">
      <c r="A31" s="172">
        <v>28</v>
      </c>
      <c r="B31" s="191" t="s">
        <v>259</v>
      </c>
      <c r="C31" s="174">
        <v>6.66</v>
      </c>
      <c r="D31" s="175">
        <v>0</v>
      </c>
      <c r="E31" s="175">
        <v>0</v>
      </c>
      <c r="F31" s="175">
        <v>0</v>
      </c>
      <c r="G31" s="175">
        <v>0</v>
      </c>
      <c r="H31" s="175">
        <v>0</v>
      </c>
      <c r="I31" s="175">
        <v>0</v>
      </c>
      <c r="J31" s="175">
        <v>0</v>
      </c>
      <c r="K31" s="176">
        <v>0</v>
      </c>
      <c r="L31" s="174">
        <v>0</v>
      </c>
      <c r="M31" s="176">
        <v>0</v>
      </c>
      <c r="N31" s="174">
        <v>0</v>
      </c>
      <c r="O31" s="175">
        <v>0</v>
      </c>
      <c r="P31" s="175">
        <v>0</v>
      </c>
      <c r="Q31" s="176">
        <v>0</v>
      </c>
    </row>
    <row r="32" spans="1:17" ht="16.5" thickBot="1" x14ac:dyDescent="0.3">
      <c r="A32" s="192">
        <v>29</v>
      </c>
      <c r="B32" s="193" t="s">
        <v>260</v>
      </c>
      <c r="C32" s="194">
        <v>7.47</v>
      </c>
      <c r="D32" s="195">
        <v>0</v>
      </c>
      <c r="E32" s="195">
        <v>0</v>
      </c>
      <c r="F32" s="195">
        <v>0</v>
      </c>
      <c r="G32" s="195">
        <v>0</v>
      </c>
      <c r="H32" s="195">
        <v>0</v>
      </c>
      <c r="I32" s="195">
        <v>0</v>
      </c>
      <c r="J32" s="195">
        <v>0</v>
      </c>
      <c r="K32" s="196">
        <v>0</v>
      </c>
      <c r="L32" s="194">
        <v>0</v>
      </c>
      <c r="M32" s="196">
        <v>0</v>
      </c>
      <c r="N32" s="194">
        <v>0</v>
      </c>
      <c r="O32" s="195">
        <v>0</v>
      </c>
      <c r="P32" s="195">
        <v>0</v>
      </c>
      <c r="Q32" s="196">
        <v>0</v>
      </c>
    </row>
    <row r="33" spans="1:17" ht="16.5" thickBot="1" x14ac:dyDescent="0.3">
      <c r="A33" s="197" t="s">
        <v>46</v>
      </c>
      <c r="B33" s="198"/>
      <c r="C33" s="199">
        <v>11496.625552594669</v>
      </c>
      <c r="D33" s="200">
        <v>1843</v>
      </c>
      <c r="E33" s="200">
        <v>12299.63</v>
      </c>
      <c r="F33" s="200">
        <v>467</v>
      </c>
      <c r="G33" s="200">
        <v>4045.33</v>
      </c>
      <c r="H33" s="200">
        <v>1852</v>
      </c>
      <c r="I33" s="200">
        <v>15867.77</v>
      </c>
      <c r="J33" s="200">
        <v>1473</v>
      </c>
      <c r="K33" s="201">
        <v>11387.65</v>
      </c>
      <c r="L33" s="199">
        <v>316</v>
      </c>
      <c r="M33" s="201">
        <v>1442.47</v>
      </c>
      <c r="N33" s="199">
        <v>1212</v>
      </c>
      <c r="O33" s="200">
        <v>8329.7900000000009</v>
      </c>
      <c r="P33" s="200">
        <v>1565</v>
      </c>
      <c r="Q33" s="201">
        <v>13841.13</v>
      </c>
    </row>
  </sheetData>
  <mergeCells count="12">
    <mergeCell ref="L2:M2"/>
    <mergeCell ref="N2:O2"/>
    <mergeCell ref="P2:Q2"/>
    <mergeCell ref="A33:B33"/>
    <mergeCell ref="A1:Q1"/>
    <mergeCell ref="A2:A3"/>
    <mergeCell ref="B2:B3"/>
    <mergeCell ref="C2:C3"/>
    <mergeCell ref="D2:E2"/>
    <mergeCell ref="F2:G2"/>
    <mergeCell ref="H2:I2"/>
    <mergeCell ref="J2:K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76DC13-9415-4B46-B0B3-CFDE53D0CBB8}">
  <dimension ref="A1:Q46"/>
  <sheetViews>
    <sheetView workbookViewId="0">
      <selection activeCell="W3" sqref="W3"/>
    </sheetView>
  </sheetViews>
  <sheetFormatPr defaultRowHeight="15" x14ac:dyDescent="0.25"/>
  <cols>
    <col min="2" max="2" width="18.42578125" bestFit="1" customWidth="1"/>
  </cols>
  <sheetData>
    <row r="1" spans="1:17" ht="26.25" x14ac:dyDescent="0.4">
      <c r="A1" s="202" t="s">
        <v>366</v>
      </c>
      <c r="B1" s="203"/>
      <c r="C1" s="203"/>
      <c r="D1" s="203"/>
      <c r="E1" s="203"/>
      <c r="F1" s="203"/>
      <c r="G1" s="203"/>
      <c r="H1" s="203"/>
      <c r="I1" s="203"/>
      <c r="J1" s="203"/>
      <c r="K1" s="203"/>
      <c r="L1" s="203"/>
      <c r="M1" s="203"/>
      <c r="N1" s="203"/>
      <c r="O1" s="203"/>
      <c r="P1" s="203"/>
      <c r="Q1" s="204"/>
    </row>
    <row r="2" spans="1:17" ht="47.25" customHeight="1" x14ac:dyDescent="0.25">
      <c r="A2" s="219" t="s">
        <v>367</v>
      </c>
      <c r="B2" s="221" t="s">
        <v>355</v>
      </c>
      <c r="C2" s="221" t="s">
        <v>356</v>
      </c>
      <c r="D2" s="205" t="s">
        <v>357</v>
      </c>
      <c r="E2" s="206"/>
      <c r="F2" s="205" t="s">
        <v>358</v>
      </c>
      <c r="G2" s="206"/>
      <c r="H2" s="205" t="s">
        <v>359</v>
      </c>
      <c r="I2" s="206"/>
      <c r="J2" s="205" t="s">
        <v>368</v>
      </c>
      <c r="K2" s="206"/>
      <c r="L2" s="205" t="s">
        <v>361</v>
      </c>
      <c r="M2" s="206"/>
      <c r="N2" s="205" t="s">
        <v>369</v>
      </c>
      <c r="O2" s="206"/>
      <c r="P2" s="205" t="s">
        <v>363</v>
      </c>
      <c r="Q2" s="207"/>
    </row>
    <row r="3" spans="1:17" ht="63.75" thickBot="1" x14ac:dyDescent="0.3">
      <c r="A3" s="220"/>
      <c r="B3" s="222"/>
      <c r="C3" s="222"/>
      <c r="D3" s="208" t="s">
        <v>364</v>
      </c>
      <c r="E3" s="208" t="s">
        <v>365</v>
      </c>
      <c r="F3" s="208" t="s">
        <v>364</v>
      </c>
      <c r="G3" s="208" t="s">
        <v>365</v>
      </c>
      <c r="H3" s="208" t="s">
        <v>364</v>
      </c>
      <c r="I3" s="208" t="s">
        <v>365</v>
      </c>
      <c r="J3" s="208" t="s">
        <v>364</v>
      </c>
      <c r="K3" s="208" t="s">
        <v>365</v>
      </c>
      <c r="L3" s="208" t="s">
        <v>364</v>
      </c>
      <c r="M3" s="208" t="s">
        <v>365</v>
      </c>
      <c r="N3" s="208" t="s">
        <v>364</v>
      </c>
      <c r="O3" s="208" t="s">
        <v>365</v>
      </c>
      <c r="P3" s="208" t="s">
        <v>364</v>
      </c>
      <c r="Q3" s="209" t="s">
        <v>365</v>
      </c>
    </row>
    <row r="4" spans="1:17" x14ac:dyDescent="0.25">
      <c r="A4" s="210">
        <v>1</v>
      </c>
      <c r="B4" s="188" t="s">
        <v>168</v>
      </c>
      <c r="C4" s="211">
        <v>279.41399999999999</v>
      </c>
      <c r="D4" s="211">
        <v>81</v>
      </c>
      <c r="E4" s="211">
        <v>785.09</v>
      </c>
      <c r="F4" s="211">
        <v>26</v>
      </c>
      <c r="G4" s="211">
        <v>317.18</v>
      </c>
      <c r="H4" s="211">
        <v>99</v>
      </c>
      <c r="I4" s="211">
        <v>1029.43</v>
      </c>
      <c r="J4" s="211">
        <v>53</v>
      </c>
      <c r="K4" s="211">
        <v>475.37</v>
      </c>
      <c r="L4" s="211">
        <v>6</v>
      </c>
      <c r="M4" s="211">
        <v>50.66</v>
      </c>
      <c r="N4" s="211">
        <v>60</v>
      </c>
      <c r="O4" s="211">
        <v>576.84</v>
      </c>
      <c r="P4" s="211">
        <v>90</v>
      </c>
      <c r="Q4" s="212">
        <v>965.42</v>
      </c>
    </row>
    <row r="5" spans="1:17" x14ac:dyDescent="0.25">
      <c r="A5" s="172">
        <v>2</v>
      </c>
      <c r="B5" s="4" t="s">
        <v>170</v>
      </c>
      <c r="C5" s="175">
        <v>279.41399999999999</v>
      </c>
      <c r="D5" s="175">
        <v>65</v>
      </c>
      <c r="E5" s="175">
        <v>301.33999999999997</v>
      </c>
      <c r="F5" s="175">
        <v>15</v>
      </c>
      <c r="G5" s="175">
        <v>73.510000000000005</v>
      </c>
      <c r="H5" s="175">
        <v>24</v>
      </c>
      <c r="I5" s="175">
        <v>190.12</v>
      </c>
      <c r="J5" s="175">
        <v>29</v>
      </c>
      <c r="K5" s="175">
        <v>217.81</v>
      </c>
      <c r="L5" s="175">
        <v>10</v>
      </c>
      <c r="M5" s="175">
        <v>33.79</v>
      </c>
      <c r="N5" s="175">
        <v>42</v>
      </c>
      <c r="O5" s="175">
        <v>197.55</v>
      </c>
      <c r="P5" s="175">
        <v>22</v>
      </c>
      <c r="Q5" s="176">
        <v>179.58</v>
      </c>
    </row>
    <row r="6" spans="1:17" x14ac:dyDescent="0.25">
      <c r="A6" s="210">
        <v>3</v>
      </c>
      <c r="B6" s="4" t="s">
        <v>172</v>
      </c>
      <c r="C6" s="175">
        <v>283.4375</v>
      </c>
      <c r="D6" s="175">
        <v>1</v>
      </c>
      <c r="E6" s="175">
        <v>3.5</v>
      </c>
      <c r="F6" s="175">
        <v>0</v>
      </c>
      <c r="G6" s="175">
        <v>0</v>
      </c>
      <c r="H6" s="175">
        <v>0</v>
      </c>
      <c r="I6" s="175">
        <v>0</v>
      </c>
      <c r="J6" s="175">
        <v>0</v>
      </c>
      <c r="K6" s="175">
        <v>0</v>
      </c>
      <c r="L6" s="175">
        <v>0</v>
      </c>
      <c r="M6" s="175">
        <v>0</v>
      </c>
      <c r="N6" s="175">
        <v>1</v>
      </c>
      <c r="O6" s="175">
        <v>3.5</v>
      </c>
      <c r="P6" s="175">
        <v>0</v>
      </c>
      <c r="Q6" s="176">
        <v>0</v>
      </c>
    </row>
    <row r="7" spans="1:17" x14ac:dyDescent="0.25">
      <c r="A7" s="172">
        <v>4</v>
      </c>
      <c r="B7" s="4" t="s">
        <v>174</v>
      </c>
      <c r="C7" s="175">
        <v>279.41399999999999</v>
      </c>
      <c r="D7" s="175">
        <v>21</v>
      </c>
      <c r="E7" s="175">
        <v>60.51</v>
      </c>
      <c r="F7" s="175">
        <v>6</v>
      </c>
      <c r="G7" s="175">
        <v>25.25</v>
      </c>
      <c r="H7" s="175">
        <v>38</v>
      </c>
      <c r="I7" s="175">
        <v>241.64</v>
      </c>
      <c r="J7" s="175">
        <v>16</v>
      </c>
      <c r="K7" s="175">
        <v>79.3</v>
      </c>
      <c r="L7" s="175">
        <v>5</v>
      </c>
      <c r="M7" s="175">
        <v>8.43</v>
      </c>
      <c r="N7" s="175">
        <v>13</v>
      </c>
      <c r="O7" s="175">
        <v>40.83</v>
      </c>
      <c r="P7" s="175">
        <v>35</v>
      </c>
      <c r="Q7" s="176">
        <v>238.19</v>
      </c>
    </row>
    <row r="8" spans="1:17" x14ac:dyDescent="0.25">
      <c r="A8" s="210">
        <v>5</v>
      </c>
      <c r="B8" s="4" t="s">
        <v>175</v>
      </c>
      <c r="C8" s="175">
        <v>279.41399999999999</v>
      </c>
      <c r="D8" s="175">
        <v>41</v>
      </c>
      <c r="E8" s="175">
        <v>144.1</v>
      </c>
      <c r="F8" s="175">
        <v>4</v>
      </c>
      <c r="G8" s="175">
        <v>4.45</v>
      </c>
      <c r="H8" s="175">
        <v>14</v>
      </c>
      <c r="I8" s="175">
        <v>60.35</v>
      </c>
      <c r="J8" s="175">
        <v>8</v>
      </c>
      <c r="K8" s="175">
        <v>38.840000000000003</v>
      </c>
      <c r="L8" s="175">
        <v>18</v>
      </c>
      <c r="M8" s="175">
        <v>46.9</v>
      </c>
      <c r="N8" s="175">
        <v>22</v>
      </c>
      <c r="O8" s="175">
        <v>96.2</v>
      </c>
      <c r="P8" s="175">
        <v>12</v>
      </c>
      <c r="Q8" s="176">
        <v>45.88</v>
      </c>
    </row>
    <row r="9" spans="1:17" x14ac:dyDescent="0.25">
      <c r="A9" s="172">
        <v>6</v>
      </c>
      <c r="B9" s="4" t="s">
        <v>177</v>
      </c>
      <c r="C9" s="175">
        <v>279.40250000000003</v>
      </c>
      <c r="D9" s="175">
        <v>23</v>
      </c>
      <c r="E9" s="175">
        <v>160.44</v>
      </c>
      <c r="F9" s="175">
        <v>4</v>
      </c>
      <c r="G9" s="175">
        <v>17.82</v>
      </c>
      <c r="H9" s="175">
        <v>6</v>
      </c>
      <c r="I9" s="175">
        <v>72.8</v>
      </c>
      <c r="J9" s="175">
        <v>13</v>
      </c>
      <c r="K9" s="175">
        <v>104.98</v>
      </c>
      <c r="L9" s="175">
        <v>1</v>
      </c>
      <c r="M9" s="175">
        <v>6.51</v>
      </c>
      <c r="N9" s="175">
        <v>18</v>
      </c>
      <c r="O9" s="175">
        <v>136.47999999999999</v>
      </c>
      <c r="P9" s="175">
        <v>4</v>
      </c>
      <c r="Q9" s="176">
        <v>37.799999999999997</v>
      </c>
    </row>
    <row r="10" spans="1:17" x14ac:dyDescent="0.25">
      <c r="A10" s="210">
        <v>7</v>
      </c>
      <c r="B10" s="4" t="s">
        <v>178</v>
      </c>
      <c r="C10" s="175">
        <v>279.41399999999999</v>
      </c>
      <c r="D10" s="175">
        <v>3</v>
      </c>
      <c r="E10" s="175">
        <v>24.5</v>
      </c>
      <c r="F10" s="175">
        <v>0</v>
      </c>
      <c r="G10" s="175">
        <v>0</v>
      </c>
      <c r="H10" s="175">
        <v>0</v>
      </c>
      <c r="I10" s="175">
        <v>0</v>
      </c>
      <c r="J10" s="175">
        <v>0</v>
      </c>
      <c r="K10" s="175">
        <v>0</v>
      </c>
      <c r="L10" s="175">
        <v>1</v>
      </c>
      <c r="M10" s="175">
        <v>5.5</v>
      </c>
      <c r="N10" s="175">
        <v>2</v>
      </c>
      <c r="O10" s="175">
        <v>19</v>
      </c>
      <c r="P10" s="175">
        <v>0</v>
      </c>
      <c r="Q10" s="176">
        <v>0</v>
      </c>
    </row>
    <row r="11" spans="1:17" x14ac:dyDescent="0.25">
      <c r="A11" s="172">
        <v>8</v>
      </c>
      <c r="B11" s="4" t="s">
        <v>179</v>
      </c>
      <c r="C11" s="175">
        <v>283.09050000000002</v>
      </c>
      <c r="D11" s="175">
        <v>101</v>
      </c>
      <c r="E11" s="175">
        <v>488.92</v>
      </c>
      <c r="F11" s="175">
        <v>33</v>
      </c>
      <c r="G11" s="175">
        <v>125.4</v>
      </c>
      <c r="H11" s="175">
        <v>114</v>
      </c>
      <c r="I11" s="175">
        <v>606.54999999999995</v>
      </c>
      <c r="J11" s="175">
        <v>142</v>
      </c>
      <c r="K11" s="175">
        <v>625.96</v>
      </c>
      <c r="L11" s="175">
        <v>41</v>
      </c>
      <c r="M11" s="175">
        <v>218</v>
      </c>
      <c r="N11" s="175">
        <v>42</v>
      </c>
      <c r="O11" s="175">
        <v>196.67</v>
      </c>
      <c r="P11" s="175">
        <v>87</v>
      </c>
      <c r="Q11" s="176">
        <v>501.68</v>
      </c>
    </row>
    <row r="12" spans="1:17" x14ac:dyDescent="0.25">
      <c r="A12" s="210">
        <v>9</v>
      </c>
      <c r="B12" s="4" t="s">
        <v>180</v>
      </c>
      <c r="C12" s="175">
        <v>283.09050000000002</v>
      </c>
      <c r="D12" s="175">
        <v>26</v>
      </c>
      <c r="E12" s="175">
        <v>345.35</v>
      </c>
      <c r="F12" s="175">
        <v>7</v>
      </c>
      <c r="G12" s="175">
        <v>105.26</v>
      </c>
      <c r="H12" s="175">
        <v>36</v>
      </c>
      <c r="I12" s="175">
        <v>442.12</v>
      </c>
      <c r="J12" s="175">
        <v>40</v>
      </c>
      <c r="K12" s="175">
        <v>564.59</v>
      </c>
      <c r="L12" s="175">
        <v>0</v>
      </c>
      <c r="M12" s="175">
        <v>0</v>
      </c>
      <c r="N12" s="175">
        <v>20</v>
      </c>
      <c r="O12" s="175">
        <v>271.60000000000002</v>
      </c>
      <c r="P12" s="175">
        <v>28</v>
      </c>
      <c r="Q12" s="176">
        <v>335.42</v>
      </c>
    </row>
    <row r="13" spans="1:17" x14ac:dyDescent="0.25">
      <c r="A13" s="172">
        <v>10</v>
      </c>
      <c r="B13" s="4" t="s">
        <v>181</v>
      </c>
      <c r="C13" s="175">
        <v>283.07900000000001</v>
      </c>
      <c r="D13" s="175">
        <v>81</v>
      </c>
      <c r="E13" s="175">
        <v>635.45000000000005</v>
      </c>
      <c r="F13" s="175">
        <v>20</v>
      </c>
      <c r="G13" s="175">
        <v>252.52</v>
      </c>
      <c r="H13" s="175">
        <v>56</v>
      </c>
      <c r="I13" s="175">
        <v>541.51</v>
      </c>
      <c r="J13" s="175">
        <v>45</v>
      </c>
      <c r="K13" s="175">
        <v>388.51</v>
      </c>
      <c r="L13" s="175">
        <v>8</v>
      </c>
      <c r="M13" s="175">
        <v>22</v>
      </c>
      <c r="N13" s="175">
        <v>60</v>
      </c>
      <c r="O13" s="175">
        <v>462.5</v>
      </c>
      <c r="P13" s="175">
        <v>47</v>
      </c>
      <c r="Q13" s="176">
        <v>434.48</v>
      </c>
    </row>
    <row r="14" spans="1:17" x14ac:dyDescent="0.25">
      <c r="A14" s="210">
        <v>11</v>
      </c>
      <c r="B14" s="4" t="s">
        <v>182</v>
      </c>
      <c r="C14" s="175">
        <v>279.41399999999999</v>
      </c>
      <c r="D14" s="175">
        <v>28</v>
      </c>
      <c r="E14" s="175">
        <v>92.6</v>
      </c>
      <c r="F14" s="175">
        <v>5</v>
      </c>
      <c r="G14" s="175">
        <v>21.18</v>
      </c>
      <c r="H14" s="175">
        <v>26</v>
      </c>
      <c r="I14" s="175">
        <v>109.17</v>
      </c>
      <c r="J14" s="175">
        <v>18</v>
      </c>
      <c r="K14" s="175">
        <v>76.39</v>
      </c>
      <c r="L14" s="175">
        <v>3</v>
      </c>
      <c r="M14" s="175">
        <v>14</v>
      </c>
      <c r="N14" s="175">
        <v>24</v>
      </c>
      <c r="O14" s="175">
        <v>75.099999999999994</v>
      </c>
      <c r="P14" s="175">
        <v>18</v>
      </c>
      <c r="Q14" s="176">
        <v>65.84</v>
      </c>
    </row>
    <row r="15" spans="1:17" x14ac:dyDescent="0.25">
      <c r="A15" s="172">
        <v>12</v>
      </c>
      <c r="B15" s="213" t="s">
        <v>183</v>
      </c>
      <c r="C15" s="175">
        <v>279.41399999999999</v>
      </c>
      <c r="D15" s="175">
        <v>42</v>
      </c>
      <c r="E15" s="175">
        <v>327.76</v>
      </c>
      <c r="F15" s="175">
        <v>6</v>
      </c>
      <c r="G15" s="175">
        <v>49.6</v>
      </c>
      <c r="H15" s="175">
        <v>28</v>
      </c>
      <c r="I15" s="175">
        <v>239.21</v>
      </c>
      <c r="J15" s="175">
        <v>25</v>
      </c>
      <c r="K15" s="175">
        <v>183.84</v>
      </c>
      <c r="L15" s="175">
        <v>1</v>
      </c>
      <c r="M15" s="175">
        <v>2.36</v>
      </c>
      <c r="N15" s="175">
        <v>39</v>
      </c>
      <c r="O15" s="175">
        <v>304.64</v>
      </c>
      <c r="P15" s="175">
        <v>23</v>
      </c>
      <c r="Q15" s="176">
        <v>220.91</v>
      </c>
    </row>
    <row r="16" spans="1:17" x14ac:dyDescent="0.25">
      <c r="A16" s="210">
        <v>13</v>
      </c>
      <c r="B16" s="4" t="s">
        <v>184</v>
      </c>
      <c r="C16" s="175">
        <v>279.40250000000003</v>
      </c>
      <c r="D16" s="175">
        <v>32</v>
      </c>
      <c r="E16" s="175">
        <v>200.42</v>
      </c>
      <c r="F16" s="175">
        <v>10</v>
      </c>
      <c r="G16" s="175">
        <v>84.21</v>
      </c>
      <c r="H16" s="175">
        <v>35</v>
      </c>
      <c r="I16" s="175">
        <v>140.51</v>
      </c>
      <c r="J16" s="175">
        <v>26</v>
      </c>
      <c r="K16" s="175">
        <v>158.72999999999999</v>
      </c>
      <c r="L16" s="175">
        <v>8</v>
      </c>
      <c r="M16" s="175">
        <v>44.26</v>
      </c>
      <c r="N16" s="175">
        <v>19</v>
      </c>
      <c r="O16" s="175">
        <v>118.46</v>
      </c>
      <c r="P16" s="175">
        <v>31</v>
      </c>
      <c r="Q16" s="176">
        <v>123.84</v>
      </c>
    </row>
    <row r="17" spans="1:17" x14ac:dyDescent="0.25">
      <c r="A17" s="172">
        <v>14</v>
      </c>
      <c r="B17" s="4" t="s">
        <v>185</v>
      </c>
      <c r="C17" s="175">
        <v>279.41399999999999</v>
      </c>
      <c r="D17" s="175">
        <v>93</v>
      </c>
      <c r="E17" s="175">
        <v>420.51</v>
      </c>
      <c r="F17" s="175">
        <v>37</v>
      </c>
      <c r="G17" s="175">
        <v>185.85</v>
      </c>
      <c r="H17" s="175">
        <v>41</v>
      </c>
      <c r="I17" s="175">
        <v>202.53</v>
      </c>
      <c r="J17" s="175">
        <v>57</v>
      </c>
      <c r="K17" s="175">
        <v>197.27</v>
      </c>
      <c r="L17" s="175">
        <v>22</v>
      </c>
      <c r="M17" s="175">
        <v>109.38</v>
      </c>
      <c r="N17" s="175">
        <v>37</v>
      </c>
      <c r="O17" s="175">
        <v>184.78</v>
      </c>
      <c r="P17" s="175">
        <v>33</v>
      </c>
      <c r="Q17" s="176">
        <v>174.99</v>
      </c>
    </row>
    <row r="18" spans="1:17" x14ac:dyDescent="0.25">
      <c r="A18" s="210">
        <v>15</v>
      </c>
      <c r="B18" s="4" t="s">
        <v>187</v>
      </c>
      <c r="C18" s="175">
        <v>279.41399999999999</v>
      </c>
      <c r="D18" s="175">
        <v>5</v>
      </c>
      <c r="E18" s="175">
        <v>16.5</v>
      </c>
      <c r="F18" s="175">
        <v>0</v>
      </c>
      <c r="G18" s="175">
        <v>0</v>
      </c>
      <c r="H18" s="175">
        <v>0</v>
      </c>
      <c r="I18" s="175">
        <v>0</v>
      </c>
      <c r="J18" s="175">
        <v>0</v>
      </c>
      <c r="K18" s="175">
        <v>0</v>
      </c>
      <c r="L18" s="175">
        <v>0</v>
      </c>
      <c r="M18" s="175">
        <v>0</v>
      </c>
      <c r="N18" s="175">
        <v>5</v>
      </c>
      <c r="O18" s="175">
        <v>16.5</v>
      </c>
      <c r="P18" s="175">
        <v>0</v>
      </c>
      <c r="Q18" s="176">
        <v>0</v>
      </c>
    </row>
    <row r="19" spans="1:17" x14ac:dyDescent="0.25">
      <c r="A19" s="172">
        <v>16</v>
      </c>
      <c r="B19" s="4" t="s">
        <v>188</v>
      </c>
      <c r="C19" s="175">
        <v>279.41399999999999</v>
      </c>
      <c r="D19" s="175">
        <v>36</v>
      </c>
      <c r="E19" s="175">
        <v>158.94</v>
      </c>
      <c r="F19" s="175">
        <v>2</v>
      </c>
      <c r="G19" s="175">
        <v>5.21</v>
      </c>
      <c r="H19" s="175">
        <v>38</v>
      </c>
      <c r="I19" s="175">
        <v>144.52000000000001</v>
      </c>
      <c r="J19" s="175">
        <v>39</v>
      </c>
      <c r="K19" s="175">
        <v>144.28</v>
      </c>
      <c r="L19" s="175">
        <v>10</v>
      </c>
      <c r="M19" s="175">
        <v>27.5</v>
      </c>
      <c r="N19" s="175">
        <v>24</v>
      </c>
      <c r="O19" s="175">
        <v>125.44</v>
      </c>
      <c r="P19" s="175">
        <v>30</v>
      </c>
      <c r="Q19" s="176">
        <v>111.23</v>
      </c>
    </row>
    <row r="20" spans="1:17" x14ac:dyDescent="0.25">
      <c r="A20" s="210">
        <v>17</v>
      </c>
      <c r="B20" s="213" t="s">
        <v>351</v>
      </c>
      <c r="C20" s="175">
        <v>279.40250000000003</v>
      </c>
      <c r="D20" s="175">
        <v>8</v>
      </c>
      <c r="E20" s="175">
        <v>74.48</v>
      </c>
      <c r="F20" s="175">
        <v>0</v>
      </c>
      <c r="G20" s="175">
        <v>0</v>
      </c>
      <c r="H20" s="175">
        <v>0</v>
      </c>
      <c r="I20" s="175">
        <v>0</v>
      </c>
      <c r="J20" s="175">
        <v>0</v>
      </c>
      <c r="K20" s="175">
        <v>0</v>
      </c>
      <c r="L20" s="175">
        <v>0</v>
      </c>
      <c r="M20" s="175">
        <v>0</v>
      </c>
      <c r="N20" s="175">
        <v>8</v>
      </c>
      <c r="O20" s="175">
        <v>74.48</v>
      </c>
      <c r="P20" s="175">
        <v>0</v>
      </c>
      <c r="Q20" s="176">
        <v>0</v>
      </c>
    </row>
    <row r="21" spans="1:17" x14ac:dyDescent="0.25">
      <c r="A21" s="172">
        <v>18</v>
      </c>
      <c r="B21" s="4" t="s">
        <v>190</v>
      </c>
      <c r="C21" s="175">
        <v>279.41399999999999</v>
      </c>
      <c r="D21" s="175">
        <v>35</v>
      </c>
      <c r="E21" s="175">
        <v>176.79</v>
      </c>
      <c r="F21" s="175">
        <v>6</v>
      </c>
      <c r="G21" s="175">
        <v>35.04</v>
      </c>
      <c r="H21" s="175">
        <v>11</v>
      </c>
      <c r="I21" s="175">
        <v>41.81</v>
      </c>
      <c r="J21" s="175">
        <v>5</v>
      </c>
      <c r="K21" s="175">
        <v>16.489999999999998</v>
      </c>
      <c r="L21" s="175">
        <v>4</v>
      </c>
      <c r="M21" s="175">
        <v>20.75</v>
      </c>
      <c r="N21" s="175">
        <v>29</v>
      </c>
      <c r="O21" s="175">
        <v>150.04</v>
      </c>
      <c r="P21" s="175">
        <v>10</v>
      </c>
      <c r="Q21" s="176">
        <v>39.32</v>
      </c>
    </row>
    <row r="22" spans="1:17" x14ac:dyDescent="0.25">
      <c r="A22" s="210">
        <v>19</v>
      </c>
      <c r="B22" s="4" t="s">
        <v>191</v>
      </c>
      <c r="C22" s="175">
        <v>279.40250000000003</v>
      </c>
      <c r="D22" s="175">
        <v>23</v>
      </c>
      <c r="E22" s="175">
        <v>257.04000000000002</v>
      </c>
      <c r="F22" s="175">
        <v>8</v>
      </c>
      <c r="G22" s="175">
        <v>117.62</v>
      </c>
      <c r="H22" s="175">
        <v>75</v>
      </c>
      <c r="I22" s="175">
        <v>582.53</v>
      </c>
      <c r="J22" s="175">
        <v>64</v>
      </c>
      <c r="K22" s="175">
        <v>505.95</v>
      </c>
      <c r="L22" s="175">
        <v>3</v>
      </c>
      <c r="M22" s="175">
        <v>13.25</v>
      </c>
      <c r="N22" s="175">
        <v>15</v>
      </c>
      <c r="O22" s="175">
        <v>185.32</v>
      </c>
      <c r="P22" s="175">
        <v>66</v>
      </c>
      <c r="Q22" s="176">
        <v>526.97</v>
      </c>
    </row>
    <row r="23" spans="1:17" x14ac:dyDescent="0.25">
      <c r="A23" s="172">
        <v>20</v>
      </c>
      <c r="B23" s="4" t="s">
        <v>192</v>
      </c>
      <c r="C23" s="175">
        <v>283.07900000000001</v>
      </c>
      <c r="D23" s="175">
        <v>51</v>
      </c>
      <c r="E23" s="175">
        <v>441.94</v>
      </c>
      <c r="F23" s="175">
        <v>9</v>
      </c>
      <c r="G23" s="175">
        <v>55.55</v>
      </c>
      <c r="H23" s="175">
        <v>50</v>
      </c>
      <c r="I23" s="175">
        <v>378.92</v>
      </c>
      <c r="J23" s="175">
        <v>27</v>
      </c>
      <c r="K23" s="175">
        <v>163.36000000000001</v>
      </c>
      <c r="L23" s="175">
        <v>11</v>
      </c>
      <c r="M23" s="175">
        <v>71.239999999999995</v>
      </c>
      <c r="N23" s="175">
        <v>39</v>
      </c>
      <c r="O23" s="175">
        <v>353.2</v>
      </c>
      <c r="P23" s="175">
        <v>42</v>
      </c>
      <c r="Q23" s="176">
        <v>322.20999999999998</v>
      </c>
    </row>
    <row r="24" spans="1:17" x14ac:dyDescent="0.25">
      <c r="A24" s="210">
        <v>21</v>
      </c>
      <c r="B24" s="4" t="s">
        <v>193</v>
      </c>
      <c r="C24" s="175">
        <v>283.09050000000002</v>
      </c>
      <c r="D24" s="175">
        <v>165</v>
      </c>
      <c r="E24" s="175">
        <v>1584.94</v>
      </c>
      <c r="F24" s="175">
        <v>53</v>
      </c>
      <c r="G24" s="175">
        <v>605.03</v>
      </c>
      <c r="H24" s="175">
        <v>243</v>
      </c>
      <c r="I24" s="175">
        <v>2531.1799999999998</v>
      </c>
      <c r="J24" s="175">
        <v>146</v>
      </c>
      <c r="K24" s="175">
        <v>1319.01</v>
      </c>
      <c r="L24" s="175">
        <v>12</v>
      </c>
      <c r="M24" s="175">
        <v>124.64</v>
      </c>
      <c r="N24" s="175">
        <v>116</v>
      </c>
      <c r="O24" s="175">
        <v>1083.71</v>
      </c>
      <c r="P24" s="175">
        <v>210</v>
      </c>
      <c r="Q24" s="176">
        <v>2205.23</v>
      </c>
    </row>
    <row r="25" spans="1:17" x14ac:dyDescent="0.25">
      <c r="A25" s="172">
        <v>22</v>
      </c>
      <c r="B25" s="4" t="s">
        <v>194</v>
      </c>
      <c r="C25" s="175">
        <v>279.40250000000003</v>
      </c>
      <c r="D25" s="175">
        <v>12</v>
      </c>
      <c r="E25" s="175">
        <v>87.17</v>
      </c>
      <c r="F25" s="175">
        <v>2</v>
      </c>
      <c r="G25" s="175">
        <v>20.91</v>
      </c>
      <c r="H25" s="175">
        <v>7</v>
      </c>
      <c r="I25" s="175">
        <v>33.43</v>
      </c>
      <c r="J25" s="175">
        <v>8</v>
      </c>
      <c r="K25" s="175">
        <v>79.31</v>
      </c>
      <c r="L25" s="175">
        <v>1</v>
      </c>
      <c r="M25" s="175">
        <v>2.31</v>
      </c>
      <c r="N25" s="175">
        <v>10</v>
      </c>
      <c r="O25" s="175">
        <v>82.45</v>
      </c>
      <c r="P25" s="175">
        <v>6</v>
      </c>
      <c r="Q25" s="176">
        <v>32.93</v>
      </c>
    </row>
    <row r="26" spans="1:17" x14ac:dyDescent="0.25">
      <c r="A26" s="210">
        <v>23</v>
      </c>
      <c r="B26" s="213" t="s">
        <v>195</v>
      </c>
      <c r="C26" s="175">
        <v>283.096</v>
      </c>
      <c r="D26" s="175">
        <v>26</v>
      </c>
      <c r="E26" s="175">
        <v>185.98</v>
      </c>
      <c r="F26" s="175">
        <v>4</v>
      </c>
      <c r="G26" s="175">
        <v>22.75</v>
      </c>
      <c r="H26" s="175">
        <v>25</v>
      </c>
      <c r="I26" s="175">
        <v>146.58000000000001</v>
      </c>
      <c r="J26" s="175">
        <v>24</v>
      </c>
      <c r="K26" s="175">
        <v>192.56</v>
      </c>
      <c r="L26" s="175">
        <v>6</v>
      </c>
      <c r="M26" s="175">
        <v>38.74</v>
      </c>
      <c r="N26" s="175">
        <v>16</v>
      </c>
      <c r="O26" s="175">
        <v>121.35</v>
      </c>
      <c r="P26" s="175">
        <v>24</v>
      </c>
      <c r="Q26" s="176">
        <v>144.33000000000001</v>
      </c>
    </row>
    <row r="27" spans="1:17" x14ac:dyDescent="0.25">
      <c r="A27" s="172">
        <v>24</v>
      </c>
      <c r="B27" s="4" t="s">
        <v>196</v>
      </c>
      <c r="C27" s="175">
        <v>279.41399999999999</v>
      </c>
      <c r="D27" s="175">
        <v>70</v>
      </c>
      <c r="E27" s="175">
        <v>263.95</v>
      </c>
      <c r="F27" s="175">
        <v>11</v>
      </c>
      <c r="G27" s="175">
        <v>42.65</v>
      </c>
      <c r="H27" s="175">
        <v>33</v>
      </c>
      <c r="I27" s="175">
        <v>226.43</v>
      </c>
      <c r="J27" s="175">
        <v>32</v>
      </c>
      <c r="K27" s="175">
        <v>161.46</v>
      </c>
      <c r="L27" s="175">
        <v>31</v>
      </c>
      <c r="M27" s="175">
        <v>116.3</v>
      </c>
      <c r="N27" s="175">
        <v>31</v>
      </c>
      <c r="O27" s="175">
        <v>112.85</v>
      </c>
      <c r="P27" s="175">
        <v>25</v>
      </c>
      <c r="Q27" s="176">
        <v>199.27</v>
      </c>
    </row>
    <row r="28" spans="1:17" x14ac:dyDescent="0.25">
      <c r="A28" s="210">
        <v>25</v>
      </c>
      <c r="B28" s="213" t="s">
        <v>197</v>
      </c>
      <c r="C28" s="175">
        <v>279.40250000000003</v>
      </c>
      <c r="D28" s="175">
        <v>98</v>
      </c>
      <c r="E28" s="175">
        <v>350.72</v>
      </c>
      <c r="F28" s="175">
        <v>23</v>
      </c>
      <c r="G28" s="175">
        <v>88.46</v>
      </c>
      <c r="H28" s="175">
        <v>72</v>
      </c>
      <c r="I28" s="175">
        <v>314.86</v>
      </c>
      <c r="J28" s="175">
        <v>50</v>
      </c>
      <c r="K28" s="175">
        <v>229.58</v>
      </c>
      <c r="L28" s="175">
        <v>8</v>
      </c>
      <c r="M28" s="175">
        <v>25.92</v>
      </c>
      <c r="N28" s="175">
        <v>70</v>
      </c>
      <c r="O28" s="175">
        <v>254.02</v>
      </c>
      <c r="P28" s="175">
        <v>64</v>
      </c>
      <c r="Q28" s="176">
        <v>276.2</v>
      </c>
    </row>
    <row r="29" spans="1:17" x14ac:dyDescent="0.25">
      <c r="A29" s="172">
        <v>26</v>
      </c>
      <c r="B29" s="4" t="s">
        <v>197</v>
      </c>
      <c r="C29" s="175">
        <v>279.40250000000003</v>
      </c>
      <c r="D29" s="175">
        <v>0</v>
      </c>
      <c r="E29" s="175">
        <v>0</v>
      </c>
      <c r="F29" s="175">
        <v>0</v>
      </c>
      <c r="G29" s="175">
        <v>0</v>
      </c>
      <c r="H29" s="175">
        <v>0</v>
      </c>
      <c r="I29" s="175">
        <v>0</v>
      </c>
      <c r="J29" s="175">
        <v>0</v>
      </c>
      <c r="K29" s="175">
        <v>0</v>
      </c>
      <c r="L29" s="175">
        <v>0</v>
      </c>
      <c r="M29" s="175">
        <v>0</v>
      </c>
      <c r="N29" s="175">
        <v>0</v>
      </c>
      <c r="O29" s="175">
        <v>0</v>
      </c>
      <c r="P29" s="175">
        <v>0</v>
      </c>
      <c r="Q29" s="176">
        <v>0</v>
      </c>
    </row>
    <row r="30" spans="1:17" x14ac:dyDescent="0.25">
      <c r="A30" s="210">
        <v>27</v>
      </c>
      <c r="B30" s="4" t="s">
        <v>198</v>
      </c>
      <c r="C30" s="175">
        <v>283.07900000000001</v>
      </c>
      <c r="D30" s="175">
        <v>73</v>
      </c>
      <c r="E30" s="175">
        <v>909.76</v>
      </c>
      <c r="F30" s="175">
        <v>33</v>
      </c>
      <c r="G30" s="175">
        <v>469.45</v>
      </c>
      <c r="H30" s="175">
        <v>209</v>
      </c>
      <c r="I30" s="175">
        <v>2646.97</v>
      </c>
      <c r="J30" s="175">
        <v>173</v>
      </c>
      <c r="K30" s="175">
        <v>2242.25</v>
      </c>
      <c r="L30" s="175">
        <v>5</v>
      </c>
      <c r="M30" s="175">
        <v>48.93</v>
      </c>
      <c r="N30" s="175">
        <v>42</v>
      </c>
      <c r="O30" s="175">
        <v>474.86</v>
      </c>
      <c r="P30" s="175">
        <v>178</v>
      </c>
      <c r="Q30" s="176">
        <v>2273.41</v>
      </c>
    </row>
    <row r="31" spans="1:17" x14ac:dyDescent="0.25">
      <c r="A31" s="172">
        <v>28</v>
      </c>
      <c r="B31" s="213" t="s">
        <v>200</v>
      </c>
      <c r="C31" s="175">
        <v>279.41399999999999</v>
      </c>
      <c r="D31" s="175">
        <v>41</v>
      </c>
      <c r="E31" s="175">
        <v>185.22</v>
      </c>
      <c r="F31" s="175">
        <v>8</v>
      </c>
      <c r="G31" s="175">
        <v>38.5</v>
      </c>
      <c r="H31" s="175">
        <v>49</v>
      </c>
      <c r="I31" s="175">
        <v>202.4</v>
      </c>
      <c r="J31" s="175">
        <v>39</v>
      </c>
      <c r="K31" s="175">
        <v>131.57</v>
      </c>
      <c r="L31" s="175">
        <v>13</v>
      </c>
      <c r="M31" s="175">
        <v>55.65</v>
      </c>
      <c r="N31" s="175">
        <v>24</v>
      </c>
      <c r="O31" s="175">
        <v>117.32</v>
      </c>
      <c r="P31" s="175">
        <v>37</v>
      </c>
      <c r="Q31" s="176">
        <v>157.5</v>
      </c>
    </row>
    <row r="32" spans="1:17" x14ac:dyDescent="0.25">
      <c r="A32" s="210">
        <v>29</v>
      </c>
      <c r="B32" s="213" t="s">
        <v>352</v>
      </c>
      <c r="C32" s="175">
        <v>279.41399999999999</v>
      </c>
      <c r="D32" s="175">
        <v>1</v>
      </c>
      <c r="E32" s="175">
        <v>2.5</v>
      </c>
      <c r="F32" s="175">
        <v>0</v>
      </c>
      <c r="G32" s="175">
        <v>0</v>
      </c>
      <c r="H32" s="175">
        <v>0</v>
      </c>
      <c r="I32" s="175">
        <v>0</v>
      </c>
      <c r="J32" s="175">
        <v>0</v>
      </c>
      <c r="K32" s="175">
        <v>0</v>
      </c>
      <c r="L32" s="175">
        <v>0</v>
      </c>
      <c r="M32" s="175">
        <v>0</v>
      </c>
      <c r="N32" s="175">
        <v>1</v>
      </c>
      <c r="O32" s="175">
        <v>2.5</v>
      </c>
      <c r="P32" s="175">
        <v>0</v>
      </c>
      <c r="Q32" s="176">
        <v>0</v>
      </c>
    </row>
    <row r="33" spans="1:17" x14ac:dyDescent="0.25">
      <c r="A33" s="172">
        <v>30</v>
      </c>
      <c r="B33" s="4" t="s">
        <v>202</v>
      </c>
      <c r="C33" s="175">
        <v>279.41399999999999</v>
      </c>
      <c r="D33" s="175">
        <v>101</v>
      </c>
      <c r="E33" s="175">
        <v>547.73</v>
      </c>
      <c r="F33" s="175">
        <v>10</v>
      </c>
      <c r="G33" s="175">
        <v>101.06</v>
      </c>
      <c r="H33" s="175">
        <v>37</v>
      </c>
      <c r="I33" s="175">
        <v>450.36</v>
      </c>
      <c r="J33" s="175">
        <v>34</v>
      </c>
      <c r="K33" s="175">
        <v>409.19</v>
      </c>
      <c r="L33" s="175">
        <v>17</v>
      </c>
      <c r="M33" s="175">
        <v>48.25</v>
      </c>
      <c r="N33" s="175">
        <v>77</v>
      </c>
      <c r="O33" s="175">
        <v>443.38</v>
      </c>
      <c r="P33" s="175">
        <v>33</v>
      </c>
      <c r="Q33" s="176">
        <v>400.22</v>
      </c>
    </row>
    <row r="34" spans="1:17" x14ac:dyDescent="0.25">
      <c r="A34" s="210">
        <v>31</v>
      </c>
      <c r="B34" s="213" t="s">
        <v>373</v>
      </c>
      <c r="C34" s="175">
        <v>279.41399999999999</v>
      </c>
      <c r="D34" s="175">
        <v>3</v>
      </c>
      <c r="E34" s="175">
        <v>19.079999999999998</v>
      </c>
      <c r="F34" s="175">
        <v>0</v>
      </c>
      <c r="G34" s="175">
        <v>0</v>
      </c>
      <c r="H34" s="175">
        <v>0</v>
      </c>
      <c r="I34" s="175">
        <v>0</v>
      </c>
      <c r="J34" s="175">
        <v>0</v>
      </c>
      <c r="K34" s="175">
        <v>0</v>
      </c>
      <c r="L34" s="175">
        <v>0</v>
      </c>
      <c r="M34" s="175">
        <v>0</v>
      </c>
      <c r="N34" s="175">
        <v>3</v>
      </c>
      <c r="O34" s="175">
        <v>19.079999999999998</v>
      </c>
      <c r="P34" s="175">
        <v>0</v>
      </c>
      <c r="Q34" s="176">
        <v>0</v>
      </c>
    </row>
    <row r="35" spans="1:17" x14ac:dyDescent="0.25">
      <c r="A35" s="172">
        <v>32</v>
      </c>
      <c r="B35" s="213" t="s">
        <v>370</v>
      </c>
      <c r="C35" s="175">
        <v>283.07900000000001</v>
      </c>
      <c r="D35" s="175">
        <v>67</v>
      </c>
      <c r="E35" s="175">
        <v>588.96</v>
      </c>
      <c r="F35" s="175">
        <v>30</v>
      </c>
      <c r="G35" s="175">
        <v>397.82</v>
      </c>
      <c r="H35" s="175">
        <v>111</v>
      </c>
      <c r="I35" s="175">
        <v>1250.3499999999999</v>
      </c>
      <c r="J35" s="175">
        <v>63</v>
      </c>
      <c r="K35" s="175">
        <v>527.59</v>
      </c>
      <c r="L35" s="175">
        <v>3</v>
      </c>
      <c r="M35" s="175">
        <v>23</v>
      </c>
      <c r="N35" s="175">
        <v>44</v>
      </c>
      <c r="O35" s="175">
        <v>327.73</v>
      </c>
      <c r="P35" s="175">
        <v>103</v>
      </c>
      <c r="Q35" s="176">
        <v>1194.28</v>
      </c>
    </row>
    <row r="36" spans="1:17" x14ac:dyDescent="0.25">
      <c r="A36" s="210">
        <v>33</v>
      </c>
      <c r="B36" s="4" t="s">
        <v>205</v>
      </c>
      <c r="C36" s="175">
        <v>279.41399999999999</v>
      </c>
      <c r="D36" s="175">
        <v>29</v>
      </c>
      <c r="E36" s="175">
        <v>259.57</v>
      </c>
      <c r="F36" s="175">
        <v>3</v>
      </c>
      <c r="G36" s="175">
        <v>13.66</v>
      </c>
      <c r="H36" s="175">
        <v>27</v>
      </c>
      <c r="I36" s="175">
        <v>276.45</v>
      </c>
      <c r="J36" s="175">
        <v>20</v>
      </c>
      <c r="K36" s="175">
        <v>202.14</v>
      </c>
      <c r="L36" s="175">
        <v>2</v>
      </c>
      <c r="M36" s="175">
        <v>5.25</v>
      </c>
      <c r="N36" s="175">
        <v>26</v>
      </c>
      <c r="O36" s="175">
        <v>250.82</v>
      </c>
      <c r="P36" s="175">
        <v>24</v>
      </c>
      <c r="Q36" s="176">
        <v>260.48</v>
      </c>
    </row>
    <row r="37" spans="1:17" x14ac:dyDescent="0.25">
      <c r="A37" s="172">
        <v>34</v>
      </c>
      <c r="B37" s="4" t="s">
        <v>206</v>
      </c>
      <c r="C37" s="175">
        <v>279.40250000000003</v>
      </c>
      <c r="D37" s="175">
        <v>0</v>
      </c>
      <c r="E37" s="175">
        <v>0</v>
      </c>
      <c r="F37" s="175">
        <v>0</v>
      </c>
      <c r="G37" s="175">
        <v>0</v>
      </c>
      <c r="H37" s="175">
        <v>0</v>
      </c>
      <c r="I37" s="175">
        <v>0</v>
      </c>
      <c r="J37" s="175">
        <v>0</v>
      </c>
      <c r="K37" s="175">
        <v>0</v>
      </c>
      <c r="L37" s="175">
        <v>0</v>
      </c>
      <c r="M37" s="175">
        <v>0</v>
      </c>
      <c r="N37" s="175">
        <v>0</v>
      </c>
      <c r="O37" s="175">
        <v>0</v>
      </c>
      <c r="P37" s="175">
        <v>0</v>
      </c>
      <c r="Q37" s="176">
        <v>0</v>
      </c>
    </row>
    <row r="38" spans="1:17" x14ac:dyDescent="0.25">
      <c r="A38" s="210">
        <v>35</v>
      </c>
      <c r="B38" s="213" t="s">
        <v>372</v>
      </c>
      <c r="C38" s="175">
        <v>279.41399999999999</v>
      </c>
      <c r="D38" s="175">
        <v>32</v>
      </c>
      <c r="E38" s="175">
        <v>130.22</v>
      </c>
      <c r="F38" s="175">
        <v>11</v>
      </c>
      <c r="G38" s="175">
        <v>33.869999999999997</v>
      </c>
      <c r="H38" s="175">
        <v>25</v>
      </c>
      <c r="I38" s="175">
        <v>174.45</v>
      </c>
      <c r="J38" s="175">
        <v>28</v>
      </c>
      <c r="K38" s="175">
        <v>159.65</v>
      </c>
      <c r="L38" s="175">
        <v>7</v>
      </c>
      <c r="M38" s="175">
        <v>32.75</v>
      </c>
      <c r="N38" s="175">
        <v>18</v>
      </c>
      <c r="O38" s="175">
        <v>77.040000000000006</v>
      </c>
      <c r="P38" s="175">
        <v>21</v>
      </c>
      <c r="Q38" s="176">
        <v>153.41999999999999</v>
      </c>
    </row>
    <row r="39" spans="1:17" x14ac:dyDescent="0.25">
      <c r="A39" s="172">
        <v>36</v>
      </c>
      <c r="B39" s="213" t="s">
        <v>208</v>
      </c>
      <c r="C39" s="175">
        <v>283.09050000000002</v>
      </c>
      <c r="D39" s="175">
        <v>32</v>
      </c>
      <c r="E39" s="175">
        <v>397.44</v>
      </c>
      <c r="F39" s="175">
        <v>17</v>
      </c>
      <c r="G39" s="175">
        <v>302.12</v>
      </c>
      <c r="H39" s="175">
        <v>50</v>
      </c>
      <c r="I39" s="175">
        <v>600.66</v>
      </c>
      <c r="J39" s="175">
        <v>52</v>
      </c>
      <c r="K39" s="175">
        <v>633.09</v>
      </c>
      <c r="L39" s="175">
        <v>1</v>
      </c>
      <c r="M39" s="175">
        <v>3.68</v>
      </c>
      <c r="N39" s="175">
        <v>18</v>
      </c>
      <c r="O39" s="175">
        <v>221.81</v>
      </c>
      <c r="P39" s="175">
        <v>41</v>
      </c>
      <c r="Q39" s="176">
        <v>532.21</v>
      </c>
    </row>
    <row r="40" spans="1:17" x14ac:dyDescent="0.25">
      <c r="A40" s="210">
        <v>37</v>
      </c>
      <c r="B40" s="213" t="s">
        <v>209</v>
      </c>
      <c r="C40" s="175">
        <v>279.41399999999999</v>
      </c>
      <c r="D40" s="175">
        <v>0</v>
      </c>
      <c r="E40" s="175">
        <v>0</v>
      </c>
      <c r="F40" s="175">
        <v>0</v>
      </c>
      <c r="G40" s="175">
        <v>0</v>
      </c>
      <c r="H40" s="175">
        <v>0</v>
      </c>
      <c r="I40" s="175">
        <v>0</v>
      </c>
      <c r="J40" s="175">
        <v>0</v>
      </c>
      <c r="K40" s="175">
        <v>0</v>
      </c>
      <c r="L40" s="175">
        <v>0</v>
      </c>
      <c r="M40" s="175">
        <v>0</v>
      </c>
      <c r="N40" s="175">
        <v>0</v>
      </c>
      <c r="O40" s="175">
        <v>0</v>
      </c>
      <c r="P40" s="175">
        <v>0</v>
      </c>
      <c r="Q40" s="176">
        <v>0</v>
      </c>
    </row>
    <row r="41" spans="1:17" x14ac:dyDescent="0.25">
      <c r="A41" s="172">
        <v>38</v>
      </c>
      <c r="B41" s="213" t="s">
        <v>371</v>
      </c>
      <c r="C41" s="175">
        <v>283.09050000000002</v>
      </c>
      <c r="D41" s="175">
        <v>99</v>
      </c>
      <c r="E41" s="175">
        <v>427.36</v>
      </c>
      <c r="F41" s="175">
        <v>21</v>
      </c>
      <c r="G41" s="175">
        <v>79.61</v>
      </c>
      <c r="H41" s="175">
        <v>75</v>
      </c>
      <c r="I41" s="175">
        <v>281.82</v>
      </c>
      <c r="J41" s="175">
        <v>71</v>
      </c>
      <c r="K41" s="175">
        <v>283.68</v>
      </c>
      <c r="L41" s="175">
        <v>32</v>
      </c>
      <c r="M41" s="175">
        <v>113.7</v>
      </c>
      <c r="N41" s="175">
        <v>55</v>
      </c>
      <c r="O41" s="175">
        <v>253.41</v>
      </c>
      <c r="P41" s="175">
        <v>51</v>
      </c>
      <c r="Q41" s="176">
        <v>189.27</v>
      </c>
    </row>
    <row r="42" spans="1:17" x14ac:dyDescent="0.25">
      <c r="A42" s="210">
        <v>39</v>
      </c>
      <c r="B42" s="4" t="s">
        <v>211</v>
      </c>
      <c r="C42" s="175">
        <v>279.40250000000003</v>
      </c>
      <c r="D42" s="175">
        <v>43</v>
      </c>
      <c r="E42" s="175">
        <v>352.84</v>
      </c>
      <c r="F42" s="175">
        <v>6</v>
      </c>
      <c r="G42" s="175">
        <v>47.9</v>
      </c>
      <c r="H42" s="175">
        <v>66</v>
      </c>
      <c r="I42" s="175">
        <v>474.2</v>
      </c>
      <c r="J42" s="175">
        <v>26</v>
      </c>
      <c r="K42" s="175">
        <v>177.87</v>
      </c>
      <c r="L42" s="175">
        <v>2</v>
      </c>
      <c r="M42" s="175">
        <v>6</v>
      </c>
      <c r="N42" s="175">
        <v>36</v>
      </c>
      <c r="O42" s="175">
        <v>308.31</v>
      </c>
      <c r="P42" s="175">
        <v>60</v>
      </c>
      <c r="Q42" s="176">
        <v>424.64</v>
      </c>
    </row>
    <row r="43" spans="1:17" x14ac:dyDescent="0.25">
      <c r="A43" s="172">
        <v>40</v>
      </c>
      <c r="B43" s="4" t="s">
        <v>212</v>
      </c>
      <c r="C43" s="175">
        <v>279.41399999999999</v>
      </c>
      <c r="D43" s="175">
        <v>21</v>
      </c>
      <c r="E43" s="175">
        <v>203.87</v>
      </c>
      <c r="F43" s="175">
        <v>10</v>
      </c>
      <c r="G43" s="175">
        <v>88.92</v>
      </c>
      <c r="H43" s="175">
        <v>38</v>
      </c>
      <c r="I43" s="175">
        <v>496.78</v>
      </c>
      <c r="J43" s="175">
        <v>17</v>
      </c>
      <c r="K43" s="175">
        <v>161.13999999999999</v>
      </c>
      <c r="L43" s="175">
        <v>2</v>
      </c>
      <c r="M43" s="175">
        <v>19.25</v>
      </c>
      <c r="N43" s="175">
        <v>16</v>
      </c>
      <c r="O43" s="175">
        <v>168.07</v>
      </c>
      <c r="P43" s="175">
        <v>35</v>
      </c>
      <c r="Q43" s="176">
        <v>464.42</v>
      </c>
    </row>
    <row r="44" spans="1:17" x14ac:dyDescent="0.25">
      <c r="A44" s="210">
        <v>41</v>
      </c>
      <c r="B44" s="4" t="s">
        <v>213</v>
      </c>
      <c r="C44" s="175">
        <v>279.41399999999999</v>
      </c>
      <c r="D44" s="175">
        <v>63</v>
      </c>
      <c r="E44" s="175">
        <v>238.54</v>
      </c>
      <c r="F44" s="175">
        <v>10</v>
      </c>
      <c r="G44" s="175">
        <v>64.16</v>
      </c>
      <c r="H44" s="175">
        <v>31</v>
      </c>
      <c r="I44" s="175">
        <v>235.88</v>
      </c>
      <c r="J44" s="175">
        <v>38</v>
      </c>
      <c r="K44" s="175">
        <v>288.27999999999997</v>
      </c>
      <c r="L44" s="175">
        <v>12</v>
      </c>
      <c r="M44" s="175">
        <v>46.55</v>
      </c>
      <c r="N44" s="175">
        <v>42</v>
      </c>
      <c r="O44" s="175">
        <v>128.74</v>
      </c>
      <c r="P44" s="175">
        <v>22</v>
      </c>
      <c r="Q44" s="176">
        <v>160.91</v>
      </c>
    </row>
    <row r="45" spans="1:17" ht="15.75" thickBot="1" x14ac:dyDescent="0.3">
      <c r="A45" s="172">
        <v>42</v>
      </c>
      <c r="B45" s="190" t="s">
        <v>214</v>
      </c>
      <c r="C45" s="214">
        <v>279.41399999999999</v>
      </c>
      <c r="D45" s="214">
        <v>68</v>
      </c>
      <c r="E45" s="214">
        <v>416.47</v>
      </c>
      <c r="F45" s="214">
        <v>15</v>
      </c>
      <c r="G45" s="214">
        <v>122.15</v>
      </c>
      <c r="H45" s="214">
        <v>63</v>
      </c>
      <c r="I45" s="214">
        <v>501.25</v>
      </c>
      <c r="J45" s="214">
        <v>45</v>
      </c>
      <c r="K45" s="214">
        <v>247.61</v>
      </c>
      <c r="L45" s="214">
        <v>9</v>
      </c>
      <c r="M45" s="214">
        <v>35.89</v>
      </c>
      <c r="N45" s="214">
        <v>48</v>
      </c>
      <c r="O45" s="214">
        <v>293.20999999999998</v>
      </c>
      <c r="P45" s="214">
        <v>53</v>
      </c>
      <c r="Q45" s="215">
        <v>448.65</v>
      </c>
    </row>
    <row r="46" spans="1:17" ht="16.5" thickBot="1" x14ac:dyDescent="0.3">
      <c r="A46" s="216" t="s">
        <v>87</v>
      </c>
      <c r="B46" s="217"/>
      <c r="C46" s="199">
        <v>11496.625552594669</v>
      </c>
      <c r="D46" s="199">
        <v>1842</v>
      </c>
      <c r="E46" s="199">
        <v>12298.5</v>
      </c>
      <c r="F46" s="199">
        <v>467</v>
      </c>
      <c r="G46" s="199">
        <v>4045.33</v>
      </c>
      <c r="H46" s="199">
        <v>1852</v>
      </c>
      <c r="I46" s="199">
        <v>15867.77</v>
      </c>
      <c r="J46" s="199">
        <v>1473</v>
      </c>
      <c r="K46" s="199">
        <v>11387.65</v>
      </c>
      <c r="L46" s="199">
        <v>315</v>
      </c>
      <c r="M46" s="199">
        <v>1441.34</v>
      </c>
      <c r="N46" s="199">
        <v>1212</v>
      </c>
      <c r="O46" s="199">
        <v>8329.7900000000009</v>
      </c>
      <c r="P46" s="199">
        <v>1565</v>
      </c>
      <c r="Q46" s="218">
        <v>13841.13</v>
      </c>
    </row>
  </sheetData>
  <mergeCells count="12">
    <mergeCell ref="A46:B46"/>
    <mergeCell ref="A2:A3"/>
    <mergeCell ref="B2:B3"/>
    <mergeCell ref="C2:C3"/>
    <mergeCell ref="A1:Q1"/>
    <mergeCell ref="D2:E2"/>
    <mergeCell ref="F2:G2"/>
    <mergeCell ref="H2:I2"/>
    <mergeCell ref="J2:K2"/>
    <mergeCell ref="L2:M2"/>
    <mergeCell ref="N2:O2"/>
    <mergeCell ref="P2:Q2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6140FB-904E-4C8D-8BB8-E0FFA7C6747B}">
  <dimension ref="A1:K26"/>
  <sheetViews>
    <sheetView workbookViewId="0">
      <selection sqref="A1:K26"/>
    </sheetView>
  </sheetViews>
  <sheetFormatPr defaultRowHeight="15" x14ac:dyDescent="0.25"/>
  <cols>
    <col min="2" max="2" width="22.28515625" bestFit="1" customWidth="1"/>
    <col min="4" max="4" width="13.5703125" customWidth="1"/>
    <col min="5" max="5" width="11.42578125" customWidth="1"/>
    <col min="6" max="6" width="11.7109375" customWidth="1"/>
    <col min="7" max="7" width="13.42578125" customWidth="1"/>
    <col min="11" max="11" width="24.140625" customWidth="1"/>
  </cols>
  <sheetData>
    <row r="1" spans="1:11" ht="18.75" x14ac:dyDescent="0.25">
      <c r="A1" s="223" t="s">
        <v>374</v>
      </c>
      <c r="B1" s="224"/>
      <c r="C1" s="224"/>
      <c r="D1" s="224"/>
      <c r="E1" s="224"/>
      <c r="F1" s="224"/>
      <c r="G1" s="224"/>
      <c r="H1" s="224"/>
      <c r="I1" s="224"/>
      <c r="J1" s="224"/>
      <c r="K1" s="225"/>
    </row>
    <row r="2" spans="1:11" ht="15.75" x14ac:dyDescent="0.25">
      <c r="A2" s="226" t="s">
        <v>375</v>
      </c>
      <c r="B2" s="227" t="s">
        <v>287</v>
      </c>
      <c r="C2" s="228" t="s">
        <v>345</v>
      </c>
      <c r="D2" s="227" t="s">
        <v>376</v>
      </c>
      <c r="E2" s="227" t="s">
        <v>334</v>
      </c>
      <c r="F2" s="227" t="s">
        <v>335</v>
      </c>
      <c r="G2" s="227" t="s">
        <v>377</v>
      </c>
      <c r="H2" s="227" t="s">
        <v>378</v>
      </c>
      <c r="I2" s="227"/>
      <c r="J2" s="227"/>
      <c r="K2" s="229" t="s">
        <v>379</v>
      </c>
    </row>
    <row r="3" spans="1:11" ht="32.25" thickBot="1" x14ac:dyDescent="0.3">
      <c r="A3" s="230"/>
      <c r="B3" s="231"/>
      <c r="C3" s="232"/>
      <c r="D3" s="231"/>
      <c r="E3" s="231"/>
      <c r="F3" s="231"/>
      <c r="G3" s="231"/>
      <c r="H3" s="233" t="s">
        <v>380</v>
      </c>
      <c r="I3" s="233" t="s">
        <v>381</v>
      </c>
      <c r="J3" s="233" t="s">
        <v>382</v>
      </c>
      <c r="K3" s="234"/>
    </row>
    <row r="4" spans="1:11" ht="15.75" x14ac:dyDescent="0.25">
      <c r="A4" s="235">
        <v>1</v>
      </c>
      <c r="B4" s="236" t="s">
        <v>383</v>
      </c>
      <c r="C4" s="237">
        <v>42</v>
      </c>
      <c r="D4" s="237">
        <v>158</v>
      </c>
      <c r="E4" s="237">
        <v>56</v>
      </c>
      <c r="F4" s="237">
        <v>54</v>
      </c>
      <c r="G4" s="237">
        <v>151</v>
      </c>
      <c r="H4" s="237">
        <v>15</v>
      </c>
      <c r="I4" s="237">
        <v>50</v>
      </c>
      <c r="J4" s="237">
        <v>86</v>
      </c>
      <c r="K4" s="238">
        <f>E4/C4</f>
        <v>1.3333333333333333</v>
      </c>
    </row>
    <row r="5" spans="1:11" ht="15.75" x14ac:dyDescent="0.25">
      <c r="A5" s="239">
        <v>2</v>
      </c>
      <c r="B5" s="240" t="s">
        <v>313</v>
      </c>
      <c r="C5" s="241">
        <v>43</v>
      </c>
      <c r="D5" s="241">
        <v>7</v>
      </c>
      <c r="E5" s="241">
        <v>2</v>
      </c>
      <c r="F5" s="241">
        <v>2</v>
      </c>
      <c r="G5" s="241">
        <v>7</v>
      </c>
      <c r="H5" s="241">
        <v>2</v>
      </c>
      <c r="I5" s="241">
        <v>2</v>
      </c>
      <c r="J5" s="241">
        <v>3</v>
      </c>
      <c r="K5" s="242">
        <f>E5/C5</f>
        <v>4.6511627906976744E-2</v>
      </c>
    </row>
    <row r="6" spans="1:11" ht="15.75" x14ac:dyDescent="0.25">
      <c r="A6" s="235">
        <v>3</v>
      </c>
      <c r="B6" s="240" t="s">
        <v>14</v>
      </c>
      <c r="C6" s="241">
        <v>223</v>
      </c>
      <c r="D6" s="241">
        <v>267</v>
      </c>
      <c r="E6" s="241">
        <v>83</v>
      </c>
      <c r="F6" s="241">
        <v>72</v>
      </c>
      <c r="G6" s="241">
        <v>341</v>
      </c>
      <c r="H6" s="241">
        <v>32</v>
      </c>
      <c r="I6" s="241">
        <v>50</v>
      </c>
      <c r="J6" s="241">
        <v>259</v>
      </c>
      <c r="K6" s="242">
        <f>E6/C6</f>
        <v>0.37219730941704038</v>
      </c>
    </row>
    <row r="7" spans="1:11" ht="15.75" x14ac:dyDescent="0.25">
      <c r="A7" s="239">
        <v>4</v>
      </c>
      <c r="B7" s="240" t="s">
        <v>16</v>
      </c>
      <c r="C7" s="241">
        <v>65</v>
      </c>
      <c r="D7" s="241">
        <v>60</v>
      </c>
      <c r="E7" s="241">
        <v>27</v>
      </c>
      <c r="F7" s="241">
        <v>23</v>
      </c>
      <c r="G7" s="241">
        <v>69</v>
      </c>
      <c r="H7" s="241">
        <v>12</v>
      </c>
      <c r="I7" s="241">
        <v>24</v>
      </c>
      <c r="J7" s="241">
        <v>33</v>
      </c>
      <c r="K7" s="242">
        <f>E7/C7</f>
        <v>0.41538461538461541</v>
      </c>
    </row>
    <row r="8" spans="1:11" ht="15.75" x14ac:dyDescent="0.25">
      <c r="A8" s="235">
        <v>5</v>
      </c>
      <c r="B8" s="240" t="s">
        <v>384</v>
      </c>
      <c r="C8" s="241">
        <v>35</v>
      </c>
      <c r="D8" s="241">
        <v>18</v>
      </c>
      <c r="E8" s="241">
        <v>3</v>
      </c>
      <c r="F8" s="241">
        <v>3</v>
      </c>
      <c r="G8" s="241">
        <v>12</v>
      </c>
      <c r="H8" s="241">
        <v>2</v>
      </c>
      <c r="I8" s="241">
        <v>3</v>
      </c>
      <c r="J8" s="241">
        <v>7</v>
      </c>
      <c r="K8" s="242">
        <f>E8/C8</f>
        <v>8.5714285714285715E-2</v>
      </c>
    </row>
    <row r="9" spans="1:11" ht="15.75" x14ac:dyDescent="0.25">
      <c r="A9" s="239">
        <v>6</v>
      </c>
      <c r="B9" s="240" t="s">
        <v>18</v>
      </c>
      <c r="C9" s="241">
        <v>102</v>
      </c>
      <c r="D9" s="241">
        <v>57</v>
      </c>
      <c r="E9" s="241">
        <v>20</v>
      </c>
      <c r="F9" s="241">
        <v>17</v>
      </c>
      <c r="G9" s="241">
        <v>73</v>
      </c>
      <c r="H9" s="241">
        <v>9</v>
      </c>
      <c r="I9" s="241">
        <v>24</v>
      </c>
      <c r="J9" s="241">
        <v>40</v>
      </c>
      <c r="K9" s="242">
        <f>E9/C9</f>
        <v>0.19607843137254902</v>
      </c>
    </row>
    <row r="10" spans="1:11" ht="15.75" x14ac:dyDescent="0.25">
      <c r="A10" s="235">
        <v>7</v>
      </c>
      <c r="B10" s="240" t="s">
        <v>19</v>
      </c>
      <c r="C10" s="241">
        <v>76</v>
      </c>
      <c r="D10" s="241">
        <v>66</v>
      </c>
      <c r="E10" s="241">
        <v>22</v>
      </c>
      <c r="F10" s="241">
        <v>16</v>
      </c>
      <c r="G10" s="241">
        <v>68</v>
      </c>
      <c r="H10" s="241">
        <v>8</v>
      </c>
      <c r="I10" s="241">
        <v>24</v>
      </c>
      <c r="J10" s="241">
        <v>36</v>
      </c>
      <c r="K10" s="242">
        <f>E10/C10</f>
        <v>0.28947368421052633</v>
      </c>
    </row>
    <row r="11" spans="1:11" ht="15.75" x14ac:dyDescent="0.25">
      <c r="A11" s="239">
        <v>8</v>
      </c>
      <c r="B11" s="240" t="s">
        <v>385</v>
      </c>
      <c r="C11" s="241">
        <v>71</v>
      </c>
      <c r="D11" s="241">
        <v>16</v>
      </c>
      <c r="E11" s="241">
        <v>2</v>
      </c>
      <c r="F11" s="241">
        <v>1</v>
      </c>
      <c r="G11" s="241">
        <v>19</v>
      </c>
      <c r="H11" s="241">
        <v>3</v>
      </c>
      <c r="I11" s="241">
        <v>5</v>
      </c>
      <c r="J11" s="241">
        <v>11</v>
      </c>
      <c r="K11" s="242">
        <f>E11/C11</f>
        <v>2.8169014084507043E-2</v>
      </c>
    </row>
    <row r="12" spans="1:11" ht="15.75" x14ac:dyDescent="0.25">
      <c r="A12" s="235">
        <v>9</v>
      </c>
      <c r="B12" s="240" t="s">
        <v>386</v>
      </c>
      <c r="C12" s="241">
        <v>85</v>
      </c>
      <c r="D12" s="241">
        <v>11</v>
      </c>
      <c r="E12" s="241">
        <v>7</v>
      </c>
      <c r="F12" s="241">
        <v>7</v>
      </c>
      <c r="G12" s="241">
        <v>11</v>
      </c>
      <c r="H12" s="241">
        <v>2</v>
      </c>
      <c r="I12" s="241">
        <v>2</v>
      </c>
      <c r="J12" s="241">
        <v>7</v>
      </c>
      <c r="K12" s="242">
        <f>E12/C12</f>
        <v>8.2352941176470587E-2</v>
      </c>
    </row>
    <row r="13" spans="1:11" ht="15.75" x14ac:dyDescent="0.25">
      <c r="A13" s="239">
        <v>10</v>
      </c>
      <c r="B13" s="240" t="s">
        <v>387</v>
      </c>
      <c r="C13" s="241">
        <v>27</v>
      </c>
      <c r="D13" s="241">
        <v>14</v>
      </c>
      <c r="E13" s="241">
        <v>9</v>
      </c>
      <c r="F13" s="241">
        <v>8</v>
      </c>
      <c r="G13" s="241">
        <v>15</v>
      </c>
      <c r="H13" s="241">
        <v>3</v>
      </c>
      <c r="I13" s="241">
        <v>4</v>
      </c>
      <c r="J13" s="241">
        <v>8</v>
      </c>
      <c r="K13" s="242">
        <f>E13/C13</f>
        <v>0.33333333333333331</v>
      </c>
    </row>
    <row r="14" spans="1:11" ht="15.75" x14ac:dyDescent="0.25">
      <c r="A14" s="235">
        <v>11</v>
      </c>
      <c r="B14" s="240" t="s">
        <v>388</v>
      </c>
      <c r="C14" s="241">
        <v>53</v>
      </c>
      <c r="D14" s="241">
        <v>26</v>
      </c>
      <c r="E14" s="241">
        <v>6</v>
      </c>
      <c r="F14" s="241">
        <v>3</v>
      </c>
      <c r="G14" s="241">
        <v>36</v>
      </c>
      <c r="H14" s="241">
        <v>7</v>
      </c>
      <c r="I14" s="241">
        <v>13</v>
      </c>
      <c r="J14" s="241">
        <v>16</v>
      </c>
      <c r="K14" s="242">
        <f>E14/C14</f>
        <v>0.11320754716981132</v>
      </c>
    </row>
    <row r="15" spans="1:11" ht="15.75" x14ac:dyDescent="0.25">
      <c r="A15" s="239">
        <v>12</v>
      </c>
      <c r="B15" s="240" t="s">
        <v>21</v>
      </c>
      <c r="C15" s="241">
        <v>35</v>
      </c>
      <c r="D15" s="241">
        <v>20</v>
      </c>
      <c r="E15" s="241">
        <v>7</v>
      </c>
      <c r="F15" s="241">
        <v>7</v>
      </c>
      <c r="G15" s="241">
        <v>13</v>
      </c>
      <c r="H15" s="241">
        <v>4</v>
      </c>
      <c r="I15" s="241">
        <v>3</v>
      </c>
      <c r="J15" s="241">
        <v>6</v>
      </c>
      <c r="K15" s="242">
        <f>E15/C15</f>
        <v>0.2</v>
      </c>
    </row>
    <row r="16" spans="1:11" ht="15.75" x14ac:dyDescent="0.25">
      <c r="A16" s="235">
        <v>13</v>
      </c>
      <c r="B16" s="240" t="s">
        <v>314</v>
      </c>
      <c r="C16" s="241">
        <v>13</v>
      </c>
      <c r="D16" s="241">
        <v>7</v>
      </c>
      <c r="E16" s="241">
        <v>2</v>
      </c>
      <c r="F16" s="241">
        <v>2</v>
      </c>
      <c r="G16" s="241">
        <v>8</v>
      </c>
      <c r="H16" s="241">
        <v>1</v>
      </c>
      <c r="I16" s="241">
        <v>2</v>
      </c>
      <c r="J16" s="241">
        <v>5</v>
      </c>
      <c r="K16" s="242">
        <f>E16/C16</f>
        <v>0.15384615384615385</v>
      </c>
    </row>
    <row r="17" spans="1:11" ht="15.75" x14ac:dyDescent="0.25">
      <c r="A17" s="239">
        <v>14</v>
      </c>
      <c r="B17" s="240" t="s">
        <v>389</v>
      </c>
      <c r="C17" s="241">
        <v>15</v>
      </c>
      <c r="D17" s="241">
        <v>4</v>
      </c>
      <c r="E17" s="241">
        <v>3</v>
      </c>
      <c r="F17" s="241">
        <v>3</v>
      </c>
      <c r="G17" s="241">
        <v>5</v>
      </c>
      <c r="H17" s="241">
        <v>0</v>
      </c>
      <c r="I17" s="241">
        <v>1</v>
      </c>
      <c r="J17" s="241">
        <v>4</v>
      </c>
      <c r="K17" s="242">
        <f>E17/C17</f>
        <v>0.2</v>
      </c>
    </row>
    <row r="18" spans="1:11" ht="15.75" x14ac:dyDescent="0.25">
      <c r="A18" s="235">
        <v>15</v>
      </c>
      <c r="B18" s="240" t="s">
        <v>390</v>
      </c>
      <c r="C18" s="241">
        <v>31</v>
      </c>
      <c r="D18" s="241">
        <v>10</v>
      </c>
      <c r="E18" s="241">
        <v>1</v>
      </c>
      <c r="F18" s="241">
        <v>0</v>
      </c>
      <c r="G18" s="241">
        <v>11</v>
      </c>
      <c r="H18" s="241">
        <v>1</v>
      </c>
      <c r="I18" s="241">
        <v>2</v>
      </c>
      <c r="J18" s="241">
        <v>8</v>
      </c>
      <c r="K18" s="242">
        <f>E18/C18</f>
        <v>3.2258064516129031E-2</v>
      </c>
    </row>
    <row r="19" spans="1:11" ht="15.75" x14ac:dyDescent="0.25">
      <c r="A19" s="239">
        <v>16</v>
      </c>
      <c r="B19" s="240" t="s">
        <v>391</v>
      </c>
      <c r="C19" s="241">
        <v>33</v>
      </c>
      <c r="D19" s="241">
        <v>8</v>
      </c>
      <c r="E19" s="241">
        <v>0</v>
      </c>
      <c r="F19" s="241">
        <v>0</v>
      </c>
      <c r="G19" s="241">
        <v>13</v>
      </c>
      <c r="H19" s="241">
        <v>4</v>
      </c>
      <c r="I19" s="241">
        <v>3</v>
      </c>
      <c r="J19" s="241">
        <v>6</v>
      </c>
      <c r="K19" s="242">
        <f>E19/C19</f>
        <v>0</v>
      </c>
    </row>
    <row r="20" spans="1:11" ht="15.75" x14ac:dyDescent="0.25">
      <c r="A20" s="235">
        <v>17</v>
      </c>
      <c r="B20" s="240" t="s">
        <v>23</v>
      </c>
      <c r="C20" s="241">
        <v>206</v>
      </c>
      <c r="D20" s="241">
        <v>354</v>
      </c>
      <c r="E20" s="241">
        <v>101</v>
      </c>
      <c r="F20" s="241">
        <v>88</v>
      </c>
      <c r="G20" s="241">
        <v>365</v>
      </c>
      <c r="H20" s="241">
        <v>73</v>
      </c>
      <c r="I20" s="241">
        <v>125</v>
      </c>
      <c r="J20" s="241">
        <v>167</v>
      </c>
      <c r="K20" s="242">
        <f>E20/C20</f>
        <v>0.49029126213592233</v>
      </c>
    </row>
    <row r="21" spans="1:11" ht="15.75" x14ac:dyDescent="0.25">
      <c r="A21" s="239">
        <v>18</v>
      </c>
      <c r="B21" s="240" t="s">
        <v>43</v>
      </c>
      <c r="C21" s="241">
        <v>312</v>
      </c>
      <c r="D21" s="241">
        <v>380</v>
      </c>
      <c r="E21" s="241">
        <v>132</v>
      </c>
      <c r="F21" s="241">
        <v>115</v>
      </c>
      <c r="G21" s="241">
        <v>374</v>
      </c>
      <c r="H21" s="241">
        <v>71</v>
      </c>
      <c r="I21" s="241">
        <v>89</v>
      </c>
      <c r="J21" s="241">
        <v>214</v>
      </c>
      <c r="K21" s="242">
        <f>E21/C21</f>
        <v>0.42307692307692307</v>
      </c>
    </row>
    <row r="22" spans="1:11" ht="15.75" x14ac:dyDescent="0.25">
      <c r="A22" s="235">
        <v>19</v>
      </c>
      <c r="B22" s="240" t="s">
        <v>24</v>
      </c>
      <c r="C22" s="241">
        <v>340</v>
      </c>
      <c r="D22" s="241">
        <v>489</v>
      </c>
      <c r="E22" s="241">
        <v>89</v>
      </c>
      <c r="F22" s="241">
        <v>74</v>
      </c>
      <c r="G22" s="241">
        <v>665</v>
      </c>
      <c r="H22" s="241">
        <v>91</v>
      </c>
      <c r="I22" s="241">
        <v>136</v>
      </c>
      <c r="J22" s="241">
        <v>438</v>
      </c>
      <c r="K22" s="242">
        <f>E22/C22</f>
        <v>0.26176470588235295</v>
      </c>
    </row>
    <row r="23" spans="1:11" ht="15.75" x14ac:dyDescent="0.25">
      <c r="A23" s="239">
        <v>20</v>
      </c>
      <c r="B23" s="240" t="s">
        <v>25</v>
      </c>
      <c r="C23" s="241">
        <v>83</v>
      </c>
      <c r="D23" s="241">
        <v>75</v>
      </c>
      <c r="E23" s="241">
        <v>28</v>
      </c>
      <c r="F23" s="241">
        <v>24</v>
      </c>
      <c r="G23" s="241">
        <v>94</v>
      </c>
      <c r="H23" s="241">
        <v>18</v>
      </c>
      <c r="I23" s="241">
        <v>31</v>
      </c>
      <c r="J23" s="241">
        <v>45</v>
      </c>
      <c r="K23" s="242">
        <f>E23/C23</f>
        <v>0.33734939759036142</v>
      </c>
    </row>
    <row r="24" spans="1:11" ht="15.75" x14ac:dyDescent="0.25">
      <c r="A24" s="235">
        <v>21</v>
      </c>
      <c r="B24" s="240" t="s">
        <v>26</v>
      </c>
      <c r="C24" s="241">
        <v>96</v>
      </c>
      <c r="D24" s="241">
        <v>79</v>
      </c>
      <c r="E24" s="241">
        <v>45</v>
      </c>
      <c r="F24" s="241">
        <v>40</v>
      </c>
      <c r="G24" s="241">
        <v>78</v>
      </c>
      <c r="H24" s="241">
        <v>9</v>
      </c>
      <c r="I24" s="241">
        <v>15</v>
      </c>
      <c r="J24" s="241">
        <v>54</v>
      </c>
      <c r="K24" s="242">
        <f>E24/C24</f>
        <v>0.46875</v>
      </c>
    </row>
    <row r="25" spans="1:11" ht="15.75" x14ac:dyDescent="0.25">
      <c r="A25" s="239">
        <v>22</v>
      </c>
      <c r="B25" s="240" t="s">
        <v>392</v>
      </c>
      <c r="C25" s="241">
        <v>14</v>
      </c>
      <c r="D25" s="241">
        <v>2</v>
      </c>
      <c r="E25" s="241">
        <v>0</v>
      </c>
      <c r="F25" s="241">
        <v>0</v>
      </c>
      <c r="G25" s="241">
        <v>3</v>
      </c>
      <c r="H25" s="241">
        <v>0</v>
      </c>
      <c r="I25" s="241">
        <v>1</v>
      </c>
      <c r="J25" s="241">
        <v>2</v>
      </c>
      <c r="K25" s="242">
        <f>E25/C25</f>
        <v>0</v>
      </c>
    </row>
    <row r="26" spans="1:11" ht="19.5" thickBot="1" x14ac:dyDescent="0.3">
      <c r="A26" s="243" t="s">
        <v>87</v>
      </c>
      <c r="B26" s="244"/>
      <c r="C26" s="245">
        <f>SUM(C4:C25)</f>
        <v>2000</v>
      </c>
      <c r="D26" s="245">
        <f>SUM(D4:D25)</f>
        <v>2128</v>
      </c>
      <c r="E26" s="245">
        <f>SUM(E4:E25)</f>
        <v>645</v>
      </c>
      <c r="F26" s="245">
        <f>SUM(F4:F25)</f>
        <v>559</v>
      </c>
      <c r="G26" s="245">
        <f>SUM(G4:G25)</f>
        <v>2431</v>
      </c>
      <c r="H26" s="245">
        <f>SUM(H4:H25)</f>
        <v>367</v>
      </c>
      <c r="I26" s="245">
        <f>SUM(I4:I25)</f>
        <v>609</v>
      </c>
      <c r="J26" s="245">
        <f>SUM(J4:J25)</f>
        <v>1455</v>
      </c>
      <c r="K26" s="246">
        <f t="shared" ref="K26" si="0">E26/C26</f>
        <v>0.32250000000000001</v>
      </c>
    </row>
  </sheetData>
  <mergeCells count="11">
    <mergeCell ref="A26:B26"/>
    <mergeCell ref="A1:K1"/>
    <mergeCell ref="A2:A3"/>
    <mergeCell ref="B2:B3"/>
    <mergeCell ref="C2:C3"/>
    <mergeCell ref="D2:D3"/>
    <mergeCell ref="E2:E3"/>
    <mergeCell ref="F2:F3"/>
    <mergeCell ref="G2:G3"/>
    <mergeCell ref="H2:J2"/>
    <mergeCell ref="K2:K3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773F1F-A153-478C-86B5-C516A1B70382}">
  <dimension ref="A1:K45"/>
  <sheetViews>
    <sheetView topLeftCell="A18" workbookViewId="0">
      <selection activeCell="P38" sqref="P38"/>
    </sheetView>
  </sheetViews>
  <sheetFormatPr defaultRowHeight="15" x14ac:dyDescent="0.25"/>
  <cols>
    <col min="1" max="1" width="7.7109375" bestFit="1" customWidth="1"/>
    <col min="2" max="2" width="26.5703125" bestFit="1" customWidth="1"/>
    <col min="3" max="3" width="10.42578125" bestFit="1" customWidth="1"/>
    <col min="4" max="4" width="16.28515625" customWidth="1"/>
    <col min="5" max="5" width="14.28515625" bestFit="1" customWidth="1"/>
    <col min="6" max="6" width="13" bestFit="1" customWidth="1"/>
    <col min="7" max="7" width="17.85546875" customWidth="1"/>
    <col min="8" max="10" width="11.7109375" bestFit="1" customWidth="1"/>
    <col min="11" max="11" width="20.85546875" customWidth="1"/>
  </cols>
  <sheetData>
    <row r="1" spans="1:11" ht="19.5" thickBot="1" x14ac:dyDescent="0.3">
      <c r="A1" s="247" t="s">
        <v>374</v>
      </c>
      <c r="B1" s="248"/>
      <c r="C1" s="248"/>
      <c r="D1" s="248"/>
      <c r="E1" s="248"/>
      <c r="F1" s="248"/>
      <c r="G1" s="248"/>
      <c r="H1" s="248"/>
      <c r="I1" s="248"/>
      <c r="J1" s="248"/>
      <c r="K1" s="249"/>
    </row>
    <row r="2" spans="1:11" ht="75" x14ac:dyDescent="0.25">
      <c r="A2" s="273" t="s">
        <v>375</v>
      </c>
      <c r="B2" s="274" t="s">
        <v>393</v>
      </c>
      <c r="C2" s="275" t="s">
        <v>345</v>
      </c>
      <c r="D2" s="274" t="s">
        <v>376</v>
      </c>
      <c r="E2" s="275" t="s">
        <v>334</v>
      </c>
      <c r="F2" s="275" t="s">
        <v>335</v>
      </c>
      <c r="G2" s="274" t="s">
        <v>377</v>
      </c>
      <c r="H2" s="277" t="s">
        <v>394</v>
      </c>
      <c r="I2" s="278"/>
      <c r="J2" s="279"/>
      <c r="K2" s="276" t="s">
        <v>379</v>
      </c>
    </row>
    <row r="3" spans="1:11" ht="19.5" thickBot="1" x14ac:dyDescent="0.3">
      <c r="A3" s="250"/>
      <c r="B3" s="251"/>
      <c r="C3" s="252"/>
      <c r="D3" s="251"/>
      <c r="E3" s="252"/>
      <c r="F3" s="252"/>
      <c r="G3" s="251"/>
      <c r="H3" s="245" t="s">
        <v>380</v>
      </c>
      <c r="I3" s="245" t="s">
        <v>381</v>
      </c>
      <c r="J3" s="245" t="s">
        <v>382</v>
      </c>
      <c r="K3" s="253"/>
    </row>
    <row r="4" spans="1:11" ht="18.75" x14ac:dyDescent="0.3">
      <c r="A4" s="254">
        <v>1</v>
      </c>
      <c r="B4" s="280" t="s">
        <v>168</v>
      </c>
      <c r="C4" s="255">
        <v>30</v>
      </c>
      <c r="D4" s="255">
        <v>34</v>
      </c>
      <c r="E4" s="256">
        <v>15</v>
      </c>
      <c r="F4" s="257">
        <v>10</v>
      </c>
      <c r="G4" s="258">
        <v>55</v>
      </c>
      <c r="H4" s="256">
        <v>2</v>
      </c>
      <c r="I4" s="256">
        <v>4</v>
      </c>
      <c r="J4" s="256">
        <v>49</v>
      </c>
      <c r="K4" s="259">
        <f>E4/C4</f>
        <v>0.5</v>
      </c>
    </row>
    <row r="5" spans="1:11" ht="18.75" x14ac:dyDescent="0.3">
      <c r="A5" s="260">
        <v>2</v>
      </c>
      <c r="B5" s="267" t="s">
        <v>170</v>
      </c>
      <c r="C5" s="262">
        <v>67</v>
      </c>
      <c r="D5" s="262">
        <v>111</v>
      </c>
      <c r="E5" s="263">
        <v>23</v>
      </c>
      <c r="F5" s="264">
        <v>18</v>
      </c>
      <c r="G5" s="265">
        <v>93</v>
      </c>
      <c r="H5" s="263">
        <v>25</v>
      </c>
      <c r="I5" s="263">
        <v>33</v>
      </c>
      <c r="J5" s="263">
        <v>35</v>
      </c>
      <c r="K5" s="266">
        <f>E5/C5</f>
        <v>0.34328358208955223</v>
      </c>
    </row>
    <row r="6" spans="1:11" ht="18.75" x14ac:dyDescent="0.3">
      <c r="A6" s="254">
        <v>3</v>
      </c>
      <c r="B6" s="267" t="s">
        <v>395</v>
      </c>
      <c r="C6" s="262">
        <v>24</v>
      </c>
      <c r="D6" s="262">
        <v>12</v>
      </c>
      <c r="E6" s="263">
        <v>5</v>
      </c>
      <c r="F6" s="264">
        <v>5</v>
      </c>
      <c r="G6" s="265">
        <v>17</v>
      </c>
      <c r="H6" s="263">
        <v>0</v>
      </c>
      <c r="I6" s="263">
        <v>0</v>
      </c>
      <c r="J6" s="263">
        <v>17</v>
      </c>
      <c r="K6" s="266">
        <f>E6/C6</f>
        <v>0.20833333333333334</v>
      </c>
    </row>
    <row r="7" spans="1:11" ht="18.75" x14ac:dyDescent="0.3">
      <c r="A7" s="260">
        <v>4</v>
      </c>
      <c r="B7" s="267" t="s">
        <v>174</v>
      </c>
      <c r="C7" s="262">
        <v>131</v>
      </c>
      <c r="D7" s="262">
        <v>65</v>
      </c>
      <c r="E7" s="263">
        <v>12</v>
      </c>
      <c r="F7" s="264">
        <v>12</v>
      </c>
      <c r="G7" s="265">
        <v>73</v>
      </c>
      <c r="H7" s="263">
        <v>9</v>
      </c>
      <c r="I7" s="263">
        <v>14</v>
      </c>
      <c r="J7" s="263">
        <v>50</v>
      </c>
      <c r="K7" s="266">
        <f>E7/C7</f>
        <v>9.1603053435114504E-2</v>
      </c>
    </row>
    <row r="8" spans="1:11" ht="18.75" x14ac:dyDescent="0.3">
      <c r="A8" s="254">
        <v>5</v>
      </c>
      <c r="B8" s="267" t="s">
        <v>175</v>
      </c>
      <c r="C8" s="262">
        <v>46</v>
      </c>
      <c r="D8" s="262">
        <v>70</v>
      </c>
      <c r="E8" s="263">
        <v>8</v>
      </c>
      <c r="F8" s="264">
        <v>8</v>
      </c>
      <c r="G8" s="265">
        <v>64</v>
      </c>
      <c r="H8" s="263">
        <v>17</v>
      </c>
      <c r="I8" s="263">
        <v>22</v>
      </c>
      <c r="J8" s="263">
        <v>25</v>
      </c>
      <c r="K8" s="266">
        <f>E8/C8</f>
        <v>0.17391304347826086</v>
      </c>
    </row>
    <row r="9" spans="1:11" ht="18.75" x14ac:dyDescent="0.3">
      <c r="A9" s="260">
        <v>6</v>
      </c>
      <c r="B9" s="267" t="s">
        <v>177</v>
      </c>
      <c r="C9" s="262">
        <v>34</v>
      </c>
      <c r="D9" s="262">
        <v>25</v>
      </c>
      <c r="E9" s="263">
        <v>11</v>
      </c>
      <c r="F9" s="264">
        <v>11</v>
      </c>
      <c r="G9" s="265">
        <v>39</v>
      </c>
      <c r="H9" s="263">
        <v>5</v>
      </c>
      <c r="I9" s="263">
        <v>8</v>
      </c>
      <c r="J9" s="263">
        <v>26</v>
      </c>
      <c r="K9" s="266">
        <f>E9/C9</f>
        <v>0.3235294117647059</v>
      </c>
    </row>
    <row r="10" spans="1:11" ht="18.75" x14ac:dyDescent="0.3">
      <c r="A10" s="254">
        <v>7</v>
      </c>
      <c r="B10" s="267" t="s">
        <v>178</v>
      </c>
      <c r="C10" s="262">
        <v>22</v>
      </c>
      <c r="D10" s="262">
        <v>13</v>
      </c>
      <c r="E10" s="263">
        <v>8</v>
      </c>
      <c r="F10" s="264">
        <v>4</v>
      </c>
      <c r="G10" s="265">
        <v>30</v>
      </c>
      <c r="H10" s="263">
        <v>2</v>
      </c>
      <c r="I10" s="263">
        <v>3</v>
      </c>
      <c r="J10" s="263">
        <v>25</v>
      </c>
      <c r="K10" s="266">
        <f>E10/C10</f>
        <v>0.36363636363636365</v>
      </c>
    </row>
    <row r="11" spans="1:11" ht="18.75" x14ac:dyDescent="0.3">
      <c r="A11" s="260">
        <v>8</v>
      </c>
      <c r="B11" s="267" t="s">
        <v>179</v>
      </c>
      <c r="C11" s="262">
        <v>35</v>
      </c>
      <c r="D11" s="262">
        <v>35</v>
      </c>
      <c r="E11" s="263">
        <v>9</v>
      </c>
      <c r="F11" s="264">
        <v>8</v>
      </c>
      <c r="G11" s="265">
        <v>29</v>
      </c>
      <c r="H11" s="263">
        <v>5</v>
      </c>
      <c r="I11" s="263">
        <v>9</v>
      </c>
      <c r="J11" s="263">
        <v>15</v>
      </c>
      <c r="K11" s="266">
        <f>E11/C11</f>
        <v>0.25714285714285712</v>
      </c>
    </row>
    <row r="12" spans="1:11" ht="18.75" x14ac:dyDescent="0.3">
      <c r="A12" s="254">
        <v>9</v>
      </c>
      <c r="B12" s="267" t="s">
        <v>180</v>
      </c>
      <c r="C12" s="262">
        <v>52</v>
      </c>
      <c r="D12" s="262">
        <v>37</v>
      </c>
      <c r="E12" s="263">
        <v>9</v>
      </c>
      <c r="F12" s="264">
        <v>4</v>
      </c>
      <c r="G12" s="265">
        <v>56</v>
      </c>
      <c r="H12" s="263">
        <v>2</v>
      </c>
      <c r="I12" s="263">
        <v>3</v>
      </c>
      <c r="J12" s="263">
        <v>51</v>
      </c>
      <c r="K12" s="266">
        <f>E12/C12</f>
        <v>0.17307692307692307</v>
      </c>
    </row>
    <row r="13" spans="1:11" ht="18.75" x14ac:dyDescent="0.3">
      <c r="A13" s="260">
        <v>10</v>
      </c>
      <c r="B13" s="267" t="s">
        <v>181</v>
      </c>
      <c r="C13" s="262">
        <v>48</v>
      </c>
      <c r="D13" s="262">
        <v>60</v>
      </c>
      <c r="E13" s="263">
        <v>13</v>
      </c>
      <c r="F13" s="264">
        <v>13</v>
      </c>
      <c r="G13" s="265">
        <v>50</v>
      </c>
      <c r="H13" s="263">
        <v>14</v>
      </c>
      <c r="I13" s="263">
        <v>21</v>
      </c>
      <c r="J13" s="263">
        <v>15</v>
      </c>
      <c r="K13" s="266">
        <f>E13/C13</f>
        <v>0.27083333333333331</v>
      </c>
    </row>
    <row r="14" spans="1:11" ht="18.75" x14ac:dyDescent="0.3">
      <c r="A14" s="254">
        <v>11</v>
      </c>
      <c r="B14" s="267" t="s">
        <v>182</v>
      </c>
      <c r="C14" s="262">
        <v>41</v>
      </c>
      <c r="D14" s="262">
        <v>27</v>
      </c>
      <c r="E14" s="263">
        <v>9</v>
      </c>
      <c r="F14" s="264">
        <v>7</v>
      </c>
      <c r="G14" s="265">
        <v>21</v>
      </c>
      <c r="H14" s="263">
        <v>6</v>
      </c>
      <c r="I14" s="263">
        <v>11</v>
      </c>
      <c r="J14" s="263">
        <v>4</v>
      </c>
      <c r="K14" s="266">
        <f>E14/C14</f>
        <v>0.21951219512195122</v>
      </c>
    </row>
    <row r="15" spans="1:11" ht="18.75" x14ac:dyDescent="0.3">
      <c r="A15" s="260">
        <v>12</v>
      </c>
      <c r="B15" s="267" t="s">
        <v>183</v>
      </c>
      <c r="C15" s="262">
        <v>42</v>
      </c>
      <c r="D15" s="262">
        <v>40</v>
      </c>
      <c r="E15" s="263">
        <v>24</v>
      </c>
      <c r="F15" s="264">
        <v>24</v>
      </c>
      <c r="G15" s="265">
        <v>27</v>
      </c>
      <c r="H15" s="263">
        <v>3</v>
      </c>
      <c r="I15" s="263">
        <v>7</v>
      </c>
      <c r="J15" s="263">
        <v>17</v>
      </c>
      <c r="K15" s="266">
        <f>E15/C15</f>
        <v>0.5714285714285714</v>
      </c>
    </row>
    <row r="16" spans="1:11" ht="18.75" x14ac:dyDescent="0.3">
      <c r="A16" s="254">
        <v>13</v>
      </c>
      <c r="B16" s="267" t="s">
        <v>184</v>
      </c>
      <c r="C16" s="262">
        <v>43</v>
      </c>
      <c r="D16" s="262">
        <v>74</v>
      </c>
      <c r="E16" s="263">
        <v>21</v>
      </c>
      <c r="F16" s="264">
        <v>16</v>
      </c>
      <c r="G16" s="265">
        <v>70</v>
      </c>
      <c r="H16" s="263">
        <v>10</v>
      </c>
      <c r="I16" s="263">
        <v>16</v>
      </c>
      <c r="J16" s="263">
        <v>44</v>
      </c>
      <c r="K16" s="266">
        <f>E16/C16</f>
        <v>0.48837209302325579</v>
      </c>
    </row>
    <row r="17" spans="1:11" ht="18.75" x14ac:dyDescent="0.3">
      <c r="A17" s="260">
        <v>14</v>
      </c>
      <c r="B17" s="267" t="s">
        <v>185</v>
      </c>
      <c r="C17" s="262">
        <v>74</v>
      </c>
      <c r="D17" s="262">
        <v>94</v>
      </c>
      <c r="E17" s="263">
        <v>28</v>
      </c>
      <c r="F17" s="264">
        <v>14</v>
      </c>
      <c r="G17" s="265">
        <v>73</v>
      </c>
      <c r="H17" s="263">
        <v>21</v>
      </c>
      <c r="I17" s="263">
        <v>33</v>
      </c>
      <c r="J17" s="263">
        <v>19</v>
      </c>
      <c r="K17" s="266">
        <f>E17/C17</f>
        <v>0.3783783783783784</v>
      </c>
    </row>
    <row r="18" spans="1:11" ht="18.75" x14ac:dyDescent="0.3">
      <c r="A18" s="254">
        <v>15</v>
      </c>
      <c r="B18" s="267" t="s">
        <v>187</v>
      </c>
      <c r="C18" s="262">
        <v>23</v>
      </c>
      <c r="D18" s="262">
        <v>12</v>
      </c>
      <c r="E18" s="263">
        <v>2</v>
      </c>
      <c r="F18" s="264">
        <v>1</v>
      </c>
      <c r="G18" s="265">
        <v>10</v>
      </c>
      <c r="H18" s="263">
        <v>2</v>
      </c>
      <c r="I18" s="263">
        <v>3</v>
      </c>
      <c r="J18" s="263">
        <v>5</v>
      </c>
      <c r="K18" s="266">
        <f>E18/C18</f>
        <v>8.6956521739130432E-2</v>
      </c>
    </row>
    <row r="19" spans="1:11" ht="18.75" x14ac:dyDescent="0.3">
      <c r="A19" s="260">
        <v>16</v>
      </c>
      <c r="B19" s="267" t="s">
        <v>188</v>
      </c>
      <c r="C19" s="262">
        <v>29</v>
      </c>
      <c r="D19" s="262">
        <v>34</v>
      </c>
      <c r="E19" s="263">
        <v>4</v>
      </c>
      <c r="F19" s="264">
        <v>4</v>
      </c>
      <c r="G19" s="265">
        <v>39</v>
      </c>
      <c r="H19" s="263">
        <v>0</v>
      </c>
      <c r="I19" s="263">
        <v>7</v>
      </c>
      <c r="J19" s="263">
        <v>32</v>
      </c>
      <c r="K19" s="266">
        <f>E19/C19</f>
        <v>0.13793103448275862</v>
      </c>
    </row>
    <row r="20" spans="1:11" ht="18.75" x14ac:dyDescent="0.3">
      <c r="A20" s="254">
        <v>17</v>
      </c>
      <c r="B20" s="267" t="s">
        <v>189</v>
      </c>
      <c r="C20" s="262">
        <v>34</v>
      </c>
      <c r="D20" s="262">
        <v>21</v>
      </c>
      <c r="E20" s="263">
        <v>9</v>
      </c>
      <c r="F20" s="264">
        <v>8</v>
      </c>
      <c r="G20" s="265">
        <v>38</v>
      </c>
      <c r="H20" s="263">
        <v>0</v>
      </c>
      <c r="I20" s="263">
        <v>1</v>
      </c>
      <c r="J20" s="263">
        <v>37</v>
      </c>
      <c r="K20" s="266">
        <f>E20/C20</f>
        <v>0.26470588235294118</v>
      </c>
    </row>
    <row r="21" spans="1:11" ht="18.75" x14ac:dyDescent="0.3">
      <c r="A21" s="260">
        <v>18</v>
      </c>
      <c r="B21" s="267" t="s">
        <v>190</v>
      </c>
      <c r="C21" s="262">
        <v>93</v>
      </c>
      <c r="D21" s="262">
        <v>61</v>
      </c>
      <c r="E21" s="263">
        <v>6</v>
      </c>
      <c r="F21" s="264">
        <v>6</v>
      </c>
      <c r="G21" s="265">
        <v>155</v>
      </c>
      <c r="H21" s="263">
        <v>19</v>
      </c>
      <c r="I21" s="263">
        <v>32</v>
      </c>
      <c r="J21" s="263">
        <v>104</v>
      </c>
      <c r="K21" s="266">
        <f>E21/C21</f>
        <v>6.4516129032258063E-2</v>
      </c>
    </row>
    <row r="22" spans="1:11" ht="18.75" x14ac:dyDescent="0.3">
      <c r="A22" s="254">
        <v>19</v>
      </c>
      <c r="B22" s="267" t="s">
        <v>192</v>
      </c>
      <c r="C22" s="262">
        <v>48</v>
      </c>
      <c r="D22" s="262">
        <v>29</v>
      </c>
      <c r="E22" s="263">
        <v>12</v>
      </c>
      <c r="F22" s="264">
        <v>10</v>
      </c>
      <c r="G22" s="265">
        <v>48</v>
      </c>
      <c r="H22" s="263">
        <v>7</v>
      </c>
      <c r="I22" s="263">
        <v>12</v>
      </c>
      <c r="J22" s="263">
        <v>29</v>
      </c>
      <c r="K22" s="266">
        <f>E22/C22</f>
        <v>0.25</v>
      </c>
    </row>
    <row r="23" spans="1:11" ht="18.75" x14ac:dyDescent="0.3">
      <c r="A23" s="260">
        <v>20</v>
      </c>
      <c r="B23" s="267" t="s">
        <v>64</v>
      </c>
      <c r="C23" s="262">
        <v>138</v>
      </c>
      <c r="D23" s="262">
        <v>243</v>
      </c>
      <c r="E23" s="262">
        <v>97</v>
      </c>
      <c r="F23" s="262">
        <v>96</v>
      </c>
      <c r="G23" s="262">
        <v>259</v>
      </c>
      <c r="H23" s="262">
        <v>51</v>
      </c>
      <c r="I23" s="262">
        <v>78</v>
      </c>
      <c r="J23" s="262">
        <v>130</v>
      </c>
      <c r="K23" s="266">
        <v>0.70289855072463769</v>
      </c>
    </row>
    <row r="24" spans="1:11" ht="18.75" x14ac:dyDescent="0.3">
      <c r="A24" s="260">
        <v>21</v>
      </c>
      <c r="B24" s="267" t="s">
        <v>194</v>
      </c>
      <c r="C24" s="262">
        <v>12</v>
      </c>
      <c r="D24" s="262">
        <v>20</v>
      </c>
      <c r="E24" s="263">
        <v>3</v>
      </c>
      <c r="F24" s="264">
        <v>3</v>
      </c>
      <c r="G24" s="265">
        <v>20</v>
      </c>
      <c r="H24" s="263">
        <v>0</v>
      </c>
      <c r="I24" s="263">
        <v>2</v>
      </c>
      <c r="J24" s="263">
        <v>18</v>
      </c>
      <c r="K24" s="266">
        <f>E24/C24</f>
        <v>0.25</v>
      </c>
    </row>
    <row r="25" spans="1:11" ht="18.75" x14ac:dyDescent="0.3">
      <c r="A25" s="254">
        <v>22</v>
      </c>
      <c r="B25" s="267" t="s">
        <v>195</v>
      </c>
      <c r="C25" s="262">
        <v>51</v>
      </c>
      <c r="D25" s="262">
        <v>52</v>
      </c>
      <c r="E25" s="263">
        <v>23</v>
      </c>
      <c r="F25" s="264">
        <v>23</v>
      </c>
      <c r="G25" s="265">
        <v>32</v>
      </c>
      <c r="H25" s="263">
        <v>12</v>
      </c>
      <c r="I25" s="263">
        <v>18</v>
      </c>
      <c r="J25" s="263">
        <v>2</v>
      </c>
      <c r="K25" s="266">
        <f>E25/C25</f>
        <v>0.45098039215686275</v>
      </c>
    </row>
    <row r="26" spans="1:11" ht="18.75" x14ac:dyDescent="0.3">
      <c r="A26" s="260">
        <v>23</v>
      </c>
      <c r="B26" s="267" t="s">
        <v>196</v>
      </c>
      <c r="C26" s="262">
        <v>40</v>
      </c>
      <c r="D26" s="262">
        <v>60</v>
      </c>
      <c r="E26" s="263">
        <v>25</v>
      </c>
      <c r="F26" s="264">
        <v>10</v>
      </c>
      <c r="G26" s="265">
        <v>18</v>
      </c>
      <c r="H26" s="263">
        <v>9</v>
      </c>
      <c r="I26" s="263">
        <v>3</v>
      </c>
      <c r="J26" s="263">
        <v>6</v>
      </c>
      <c r="K26" s="266">
        <f>E26/C26</f>
        <v>0.625</v>
      </c>
    </row>
    <row r="27" spans="1:11" ht="18.75" x14ac:dyDescent="0.3">
      <c r="A27" s="260">
        <v>24</v>
      </c>
      <c r="B27" s="267" t="s">
        <v>197</v>
      </c>
      <c r="C27" s="262">
        <v>37</v>
      </c>
      <c r="D27" s="262">
        <v>51</v>
      </c>
      <c r="E27" s="263">
        <v>14</v>
      </c>
      <c r="F27" s="264">
        <v>11</v>
      </c>
      <c r="G27" s="265">
        <v>41</v>
      </c>
      <c r="H27" s="263">
        <v>16</v>
      </c>
      <c r="I27" s="263">
        <v>19</v>
      </c>
      <c r="J27" s="263">
        <v>6</v>
      </c>
      <c r="K27" s="266">
        <f>E27/C27</f>
        <v>0.3783783783783784</v>
      </c>
    </row>
    <row r="28" spans="1:11" ht="18.75" x14ac:dyDescent="0.3">
      <c r="A28" s="254">
        <v>25</v>
      </c>
      <c r="B28" s="267" t="s">
        <v>198</v>
      </c>
      <c r="C28" s="262">
        <v>54</v>
      </c>
      <c r="D28" s="262">
        <v>59</v>
      </c>
      <c r="E28" s="263">
        <v>14</v>
      </c>
      <c r="F28" s="264">
        <v>14</v>
      </c>
      <c r="G28" s="265">
        <v>133</v>
      </c>
      <c r="H28" s="263">
        <v>24</v>
      </c>
      <c r="I28" s="263">
        <v>27</v>
      </c>
      <c r="J28" s="263">
        <v>82</v>
      </c>
      <c r="K28" s="266">
        <f>E28/C28</f>
        <v>0.25925925925925924</v>
      </c>
    </row>
    <row r="29" spans="1:11" ht="18.75" x14ac:dyDescent="0.3">
      <c r="A29" s="260">
        <v>26</v>
      </c>
      <c r="B29" s="267" t="s">
        <v>200</v>
      </c>
      <c r="C29" s="262">
        <v>63</v>
      </c>
      <c r="D29" s="262">
        <v>50</v>
      </c>
      <c r="E29" s="263">
        <v>20</v>
      </c>
      <c r="F29" s="264">
        <v>20</v>
      </c>
      <c r="G29" s="265">
        <v>53</v>
      </c>
      <c r="H29" s="263">
        <v>11</v>
      </c>
      <c r="I29" s="263">
        <v>21</v>
      </c>
      <c r="J29" s="263">
        <v>21</v>
      </c>
      <c r="K29" s="266">
        <f>E29/C29</f>
        <v>0.31746031746031744</v>
      </c>
    </row>
    <row r="30" spans="1:11" ht="18.75" x14ac:dyDescent="0.3">
      <c r="A30" s="260">
        <v>27</v>
      </c>
      <c r="B30" s="267" t="s">
        <v>201</v>
      </c>
      <c r="C30" s="262">
        <v>24</v>
      </c>
      <c r="D30" s="262">
        <v>13</v>
      </c>
      <c r="E30" s="263">
        <v>5</v>
      </c>
      <c r="F30" s="264">
        <v>4</v>
      </c>
      <c r="G30" s="265">
        <v>12</v>
      </c>
      <c r="H30" s="263">
        <v>0</v>
      </c>
      <c r="I30" s="263">
        <v>2</v>
      </c>
      <c r="J30" s="263">
        <v>10</v>
      </c>
      <c r="K30" s="266">
        <f>E30/C30</f>
        <v>0.20833333333333334</v>
      </c>
    </row>
    <row r="31" spans="1:11" ht="18.75" x14ac:dyDescent="0.3">
      <c r="A31" s="254">
        <v>28</v>
      </c>
      <c r="B31" s="261" t="s">
        <v>202</v>
      </c>
      <c r="C31" s="262">
        <v>56</v>
      </c>
      <c r="D31" s="262">
        <v>35</v>
      </c>
      <c r="E31" s="263">
        <v>7</v>
      </c>
      <c r="F31" s="264">
        <v>7</v>
      </c>
      <c r="G31" s="265">
        <v>56</v>
      </c>
      <c r="H31" s="263">
        <v>9</v>
      </c>
      <c r="I31" s="263">
        <v>13</v>
      </c>
      <c r="J31" s="263">
        <v>34</v>
      </c>
      <c r="K31" s="266">
        <f>E31/C31</f>
        <v>0.125</v>
      </c>
    </row>
    <row r="32" spans="1:11" ht="18.75" x14ac:dyDescent="0.3">
      <c r="A32" s="260">
        <v>29</v>
      </c>
      <c r="B32" s="261" t="s">
        <v>353</v>
      </c>
      <c r="C32" s="262">
        <v>32</v>
      </c>
      <c r="D32" s="262">
        <v>14</v>
      </c>
      <c r="E32" s="263">
        <v>4</v>
      </c>
      <c r="F32" s="264">
        <v>4</v>
      </c>
      <c r="G32" s="265">
        <v>16</v>
      </c>
      <c r="H32" s="263">
        <v>1</v>
      </c>
      <c r="I32" s="263">
        <v>5</v>
      </c>
      <c r="J32" s="263">
        <v>10</v>
      </c>
      <c r="K32" s="266">
        <f>E32/C32</f>
        <v>0.125</v>
      </c>
    </row>
    <row r="33" spans="1:11" ht="18.75" x14ac:dyDescent="0.3">
      <c r="A33" s="260">
        <v>30</v>
      </c>
      <c r="B33" s="268" t="s">
        <v>204</v>
      </c>
      <c r="C33" s="262">
        <v>35</v>
      </c>
      <c r="D33" s="262">
        <v>29</v>
      </c>
      <c r="E33" s="263">
        <v>13</v>
      </c>
      <c r="F33" s="264">
        <v>8</v>
      </c>
      <c r="G33" s="265">
        <v>52</v>
      </c>
      <c r="H33" s="263">
        <v>4</v>
      </c>
      <c r="I33" s="263">
        <v>9</v>
      </c>
      <c r="J33" s="263">
        <v>39</v>
      </c>
      <c r="K33" s="266">
        <f>E33/C33</f>
        <v>0.37142857142857144</v>
      </c>
    </row>
    <row r="34" spans="1:11" ht="18.75" x14ac:dyDescent="0.3">
      <c r="A34" s="254">
        <v>31</v>
      </c>
      <c r="B34" s="261" t="s">
        <v>205</v>
      </c>
      <c r="C34" s="262">
        <v>35</v>
      </c>
      <c r="D34" s="262">
        <v>45</v>
      </c>
      <c r="E34" s="263">
        <v>16</v>
      </c>
      <c r="F34" s="264">
        <v>15</v>
      </c>
      <c r="G34" s="265">
        <v>66</v>
      </c>
      <c r="H34" s="263">
        <v>11</v>
      </c>
      <c r="I34" s="263">
        <v>20</v>
      </c>
      <c r="J34" s="263">
        <v>35</v>
      </c>
      <c r="K34" s="266">
        <f>E34/C34</f>
        <v>0.45714285714285713</v>
      </c>
    </row>
    <row r="35" spans="1:11" ht="18.75" x14ac:dyDescent="0.3">
      <c r="A35" s="260">
        <v>32</v>
      </c>
      <c r="B35" s="261" t="s">
        <v>206</v>
      </c>
      <c r="C35" s="262">
        <v>14</v>
      </c>
      <c r="D35" s="262">
        <v>22</v>
      </c>
      <c r="E35" s="263">
        <v>10</v>
      </c>
      <c r="F35" s="264">
        <v>10</v>
      </c>
      <c r="G35" s="265">
        <v>32</v>
      </c>
      <c r="H35" s="263">
        <v>2</v>
      </c>
      <c r="I35" s="263">
        <v>6</v>
      </c>
      <c r="J35" s="263">
        <v>24</v>
      </c>
      <c r="K35" s="266">
        <f>E35/C35</f>
        <v>0.7142857142857143</v>
      </c>
    </row>
    <row r="36" spans="1:11" ht="18.75" x14ac:dyDescent="0.3">
      <c r="A36" s="260">
        <v>33</v>
      </c>
      <c r="B36" s="261" t="s">
        <v>207</v>
      </c>
      <c r="C36" s="262">
        <v>55</v>
      </c>
      <c r="D36" s="262">
        <v>23</v>
      </c>
      <c r="E36" s="263">
        <v>7</v>
      </c>
      <c r="F36" s="264">
        <v>7</v>
      </c>
      <c r="G36" s="265">
        <v>25</v>
      </c>
      <c r="H36" s="263">
        <v>9</v>
      </c>
      <c r="I36" s="263">
        <v>7</v>
      </c>
      <c r="J36" s="263">
        <v>9</v>
      </c>
      <c r="K36" s="266">
        <f>E36/C36</f>
        <v>0.12727272727272726</v>
      </c>
    </row>
    <row r="37" spans="1:11" ht="18.75" x14ac:dyDescent="0.3">
      <c r="A37" s="254">
        <v>34</v>
      </c>
      <c r="B37" s="261" t="s">
        <v>208</v>
      </c>
      <c r="C37" s="262">
        <v>28</v>
      </c>
      <c r="D37" s="262">
        <v>21</v>
      </c>
      <c r="E37" s="263">
        <v>10</v>
      </c>
      <c r="F37" s="264">
        <v>9</v>
      </c>
      <c r="G37" s="265">
        <v>58</v>
      </c>
      <c r="H37" s="263">
        <v>4</v>
      </c>
      <c r="I37" s="263">
        <v>13</v>
      </c>
      <c r="J37" s="263">
        <v>41</v>
      </c>
      <c r="K37" s="266">
        <f>E37/C37</f>
        <v>0.35714285714285715</v>
      </c>
    </row>
    <row r="38" spans="1:11" ht="18.75" x14ac:dyDescent="0.3">
      <c r="A38" s="260">
        <v>35</v>
      </c>
      <c r="B38" s="261" t="s">
        <v>396</v>
      </c>
      <c r="C38" s="262">
        <v>35</v>
      </c>
      <c r="D38" s="262">
        <v>7</v>
      </c>
      <c r="E38" s="263">
        <v>0</v>
      </c>
      <c r="F38" s="264">
        <v>0</v>
      </c>
      <c r="G38" s="265">
        <v>15</v>
      </c>
      <c r="H38" s="263">
        <v>3</v>
      </c>
      <c r="I38" s="263">
        <v>8</v>
      </c>
      <c r="J38" s="263">
        <v>4</v>
      </c>
      <c r="K38" s="266">
        <f>E38/C38</f>
        <v>0</v>
      </c>
    </row>
    <row r="39" spans="1:11" ht="18.75" x14ac:dyDescent="0.3">
      <c r="A39" s="260">
        <v>36</v>
      </c>
      <c r="B39" s="261" t="s">
        <v>210</v>
      </c>
      <c r="C39" s="262">
        <v>52</v>
      </c>
      <c r="D39" s="262">
        <v>129</v>
      </c>
      <c r="E39" s="263">
        <v>54</v>
      </c>
      <c r="F39" s="264">
        <v>54</v>
      </c>
      <c r="G39" s="265">
        <v>111</v>
      </c>
      <c r="H39" s="263">
        <v>6</v>
      </c>
      <c r="I39" s="263">
        <v>19</v>
      </c>
      <c r="J39" s="263">
        <v>86</v>
      </c>
      <c r="K39" s="266">
        <f>E39/C39</f>
        <v>1.0384615384615385</v>
      </c>
    </row>
    <row r="40" spans="1:11" ht="18.75" x14ac:dyDescent="0.3">
      <c r="A40" s="254">
        <v>37</v>
      </c>
      <c r="B40" s="261" t="s">
        <v>211</v>
      </c>
      <c r="C40" s="262">
        <v>47</v>
      </c>
      <c r="D40" s="262">
        <v>86</v>
      </c>
      <c r="E40" s="263">
        <v>31</v>
      </c>
      <c r="F40" s="264">
        <v>25</v>
      </c>
      <c r="G40" s="265">
        <v>68</v>
      </c>
      <c r="H40" s="263">
        <v>8</v>
      </c>
      <c r="I40" s="263">
        <v>14</v>
      </c>
      <c r="J40" s="263">
        <v>46</v>
      </c>
      <c r="K40" s="266">
        <f>E40/C40</f>
        <v>0.65957446808510634</v>
      </c>
    </row>
    <row r="41" spans="1:11" ht="18.75" x14ac:dyDescent="0.3">
      <c r="A41" s="260">
        <v>38</v>
      </c>
      <c r="B41" s="261" t="s">
        <v>212</v>
      </c>
      <c r="C41" s="262">
        <v>46</v>
      </c>
      <c r="D41" s="262">
        <v>28</v>
      </c>
      <c r="E41" s="263">
        <v>15</v>
      </c>
      <c r="F41" s="264">
        <v>7</v>
      </c>
      <c r="G41" s="265">
        <v>30</v>
      </c>
      <c r="H41" s="263">
        <v>9</v>
      </c>
      <c r="I41" s="263">
        <v>11</v>
      </c>
      <c r="J41" s="263">
        <v>10</v>
      </c>
      <c r="K41" s="266">
        <f>E41/C41</f>
        <v>0.32608695652173914</v>
      </c>
    </row>
    <row r="42" spans="1:11" ht="18.75" x14ac:dyDescent="0.3">
      <c r="A42" s="260">
        <v>39</v>
      </c>
      <c r="B42" s="261" t="s">
        <v>350</v>
      </c>
      <c r="C42" s="262">
        <v>68</v>
      </c>
      <c r="D42" s="262">
        <v>71</v>
      </c>
      <c r="E42" s="263">
        <v>17</v>
      </c>
      <c r="F42" s="264">
        <v>17</v>
      </c>
      <c r="G42" s="265">
        <v>72</v>
      </c>
      <c r="H42" s="263">
        <v>6</v>
      </c>
      <c r="I42" s="263">
        <v>20</v>
      </c>
      <c r="J42" s="263">
        <v>46</v>
      </c>
      <c r="K42" s="266">
        <f>E42/C42</f>
        <v>0.25</v>
      </c>
    </row>
    <row r="43" spans="1:11" ht="18.75" x14ac:dyDescent="0.3">
      <c r="A43" s="254">
        <v>40</v>
      </c>
      <c r="B43" s="261" t="s">
        <v>213</v>
      </c>
      <c r="C43" s="262">
        <v>45</v>
      </c>
      <c r="D43" s="262">
        <v>86</v>
      </c>
      <c r="E43" s="263">
        <v>22</v>
      </c>
      <c r="F43" s="264">
        <v>22</v>
      </c>
      <c r="G43" s="265">
        <v>123</v>
      </c>
      <c r="H43" s="263">
        <v>12</v>
      </c>
      <c r="I43" s="263">
        <v>24</v>
      </c>
      <c r="J43" s="263">
        <v>87</v>
      </c>
      <c r="K43" s="266">
        <f>E43/C43</f>
        <v>0.48888888888888887</v>
      </c>
    </row>
    <row r="44" spans="1:11" ht="18.75" x14ac:dyDescent="0.3">
      <c r="A44" s="260">
        <v>41</v>
      </c>
      <c r="B44" s="261" t="s">
        <v>214</v>
      </c>
      <c r="C44" s="262">
        <v>117</v>
      </c>
      <c r="D44" s="262">
        <v>130</v>
      </c>
      <c r="E44" s="263">
        <v>10</v>
      </c>
      <c r="F44" s="264">
        <v>10</v>
      </c>
      <c r="G44" s="265">
        <v>152</v>
      </c>
      <c r="H44" s="263">
        <v>11</v>
      </c>
      <c r="I44" s="263">
        <v>31</v>
      </c>
      <c r="J44" s="263">
        <v>110</v>
      </c>
      <c r="K44" s="266">
        <f>E44/C44</f>
        <v>8.5470085470085472E-2</v>
      </c>
    </row>
    <row r="45" spans="1:11" ht="19.5" thickBot="1" x14ac:dyDescent="0.35">
      <c r="A45" s="269" t="s">
        <v>87</v>
      </c>
      <c r="B45" s="270"/>
      <c r="C45" s="271">
        <f>SUM(C4:C44)</f>
        <v>2000</v>
      </c>
      <c r="D45" s="271">
        <f>SUM(D4:D44)</f>
        <v>2128</v>
      </c>
      <c r="E45" s="271">
        <f>SUM(E4:E44)</f>
        <v>645</v>
      </c>
      <c r="F45" s="271">
        <f>SUM(F4:F44)</f>
        <v>559</v>
      </c>
      <c r="G45" s="271">
        <f>SUM(G4:G44)</f>
        <v>2431</v>
      </c>
      <c r="H45" s="271">
        <f>SUM(H4:H44)</f>
        <v>367</v>
      </c>
      <c r="I45" s="271">
        <f>SUM(I4:I44)</f>
        <v>609</v>
      </c>
      <c r="J45" s="271">
        <f>SUM(J4:J44)</f>
        <v>1455</v>
      </c>
      <c r="K45" s="272">
        <f t="shared" ref="K45" si="0">E45/C45</f>
        <v>0.32250000000000001</v>
      </c>
    </row>
  </sheetData>
  <mergeCells count="3">
    <mergeCell ref="A1:K1"/>
    <mergeCell ref="A45:B45"/>
    <mergeCell ref="H2:J2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49B81F-74D3-4462-BE08-F503054D7641}">
  <dimension ref="A1:J27"/>
  <sheetViews>
    <sheetView workbookViewId="0">
      <selection activeCell="N11" sqref="N11"/>
    </sheetView>
  </sheetViews>
  <sheetFormatPr defaultRowHeight="15" x14ac:dyDescent="0.25"/>
  <cols>
    <col min="2" max="2" width="38.85546875" bestFit="1" customWidth="1"/>
    <col min="3" max="3" width="11.28515625" customWidth="1"/>
    <col min="4" max="4" width="15.42578125" customWidth="1"/>
    <col min="5" max="5" width="14.5703125" customWidth="1"/>
    <col min="6" max="6" width="12.7109375" customWidth="1"/>
    <col min="7" max="7" width="17.140625" customWidth="1"/>
  </cols>
  <sheetData>
    <row r="1" spans="1:10" ht="26.25" x14ac:dyDescent="0.25">
      <c r="A1" s="281" t="s">
        <v>397</v>
      </c>
      <c r="B1" s="282"/>
      <c r="C1" s="282"/>
      <c r="D1" s="282"/>
      <c r="E1" s="282"/>
      <c r="F1" s="282"/>
      <c r="G1" s="282"/>
      <c r="H1" s="282"/>
      <c r="I1" s="282"/>
      <c r="J1" s="283"/>
    </row>
    <row r="2" spans="1:10" ht="18.75" x14ac:dyDescent="0.25">
      <c r="A2" s="284" t="s">
        <v>398</v>
      </c>
      <c r="B2" s="285" t="s">
        <v>287</v>
      </c>
      <c r="C2" s="285" t="s">
        <v>345</v>
      </c>
      <c r="D2" s="285" t="s">
        <v>376</v>
      </c>
      <c r="E2" s="285" t="s">
        <v>334</v>
      </c>
      <c r="F2" s="285" t="s">
        <v>335</v>
      </c>
      <c r="G2" s="285" t="s">
        <v>377</v>
      </c>
      <c r="H2" s="286" t="s">
        <v>394</v>
      </c>
      <c r="I2" s="287"/>
      <c r="J2" s="288"/>
    </row>
    <row r="3" spans="1:10" ht="38.25" thickBot="1" x14ac:dyDescent="0.3">
      <c r="A3" s="289"/>
      <c r="B3" s="290"/>
      <c r="C3" s="290"/>
      <c r="D3" s="290"/>
      <c r="E3" s="290"/>
      <c r="F3" s="290"/>
      <c r="G3" s="290"/>
      <c r="H3" s="291" t="s">
        <v>380</v>
      </c>
      <c r="I3" s="291" t="s">
        <v>381</v>
      </c>
      <c r="J3" s="292" t="s">
        <v>382</v>
      </c>
    </row>
    <row r="4" spans="1:10" ht="15.75" x14ac:dyDescent="0.25">
      <c r="A4" s="293">
        <v>1</v>
      </c>
      <c r="B4" s="189" t="s">
        <v>258</v>
      </c>
      <c r="C4" s="294">
        <v>59</v>
      </c>
      <c r="D4" s="294">
        <v>68</v>
      </c>
      <c r="E4" s="294">
        <v>20</v>
      </c>
      <c r="F4" s="294">
        <v>20</v>
      </c>
      <c r="G4" s="294">
        <v>48</v>
      </c>
      <c r="H4" s="294">
        <v>0</v>
      </c>
      <c r="I4" s="294">
        <v>8</v>
      </c>
      <c r="J4" s="295">
        <v>40</v>
      </c>
    </row>
    <row r="5" spans="1:10" ht="15.75" x14ac:dyDescent="0.25">
      <c r="A5" s="296">
        <v>2</v>
      </c>
      <c r="B5" s="182" t="s">
        <v>226</v>
      </c>
      <c r="C5" s="297">
        <v>75</v>
      </c>
      <c r="D5" s="297">
        <v>1</v>
      </c>
      <c r="E5" s="297">
        <v>0</v>
      </c>
      <c r="F5" s="297">
        <v>0</v>
      </c>
      <c r="G5" s="297">
        <v>1</v>
      </c>
      <c r="H5" s="297">
        <v>0</v>
      </c>
      <c r="I5" s="297">
        <v>0</v>
      </c>
      <c r="J5" s="298">
        <v>1</v>
      </c>
    </row>
    <row r="6" spans="1:10" ht="15.75" x14ac:dyDescent="0.25">
      <c r="A6" s="293">
        <v>3</v>
      </c>
      <c r="B6" s="182" t="s">
        <v>108</v>
      </c>
      <c r="C6" s="297">
        <v>369</v>
      </c>
      <c r="D6" s="297">
        <v>181</v>
      </c>
      <c r="E6" s="297">
        <v>59</v>
      </c>
      <c r="F6" s="297">
        <v>37</v>
      </c>
      <c r="G6" s="297">
        <v>115</v>
      </c>
      <c r="H6" s="297">
        <v>6</v>
      </c>
      <c r="I6" s="297">
        <v>67</v>
      </c>
      <c r="J6" s="298">
        <v>42</v>
      </c>
    </row>
    <row r="7" spans="1:10" ht="15.75" x14ac:dyDescent="0.25">
      <c r="A7" s="296">
        <v>4</v>
      </c>
      <c r="B7" s="182" t="s">
        <v>109</v>
      </c>
      <c r="C7" s="297">
        <v>116</v>
      </c>
      <c r="D7" s="297">
        <v>50</v>
      </c>
      <c r="E7" s="297">
        <v>12</v>
      </c>
      <c r="F7" s="297">
        <v>5</v>
      </c>
      <c r="G7" s="297">
        <v>45</v>
      </c>
      <c r="H7" s="297">
        <v>0</v>
      </c>
      <c r="I7" s="297">
        <v>13</v>
      </c>
      <c r="J7" s="298">
        <v>32</v>
      </c>
    </row>
    <row r="8" spans="1:10" ht="15.75" x14ac:dyDescent="0.25">
      <c r="A8" s="293">
        <v>5</v>
      </c>
      <c r="B8" s="182" t="s">
        <v>110</v>
      </c>
      <c r="C8" s="297">
        <v>72</v>
      </c>
      <c r="D8" s="297">
        <v>9</v>
      </c>
      <c r="E8" s="297">
        <v>3</v>
      </c>
      <c r="F8" s="297">
        <v>2</v>
      </c>
      <c r="G8" s="297">
        <v>6</v>
      </c>
      <c r="H8" s="297">
        <v>0</v>
      </c>
      <c r="I8" s="297">
        <v>1</v>
      </c>
      <c r="J8" s="298">
        <v>5</v>
      </c>
    </row>
    <row r="9" spans="1:10" ht="15.75" x14ac:dyDescent="0.25">
      <c r="A9" s="296">
        <v>6</v>
      </c>
      <c r="B9" s="182" t="s">
        <v>111</v>
      </c>
      <c r="C9" s="297">
        <v>158</v>
      </c>
      <c r="D9" s="297">
        <v>100</v>
      </c>
      <c r="E9" s="297">
        <v>39</v>
      </c>
      <c r="F9" s="297">
        <v>38</v>
      </c>
      <c r="G9" s="297">
        <v>51</v>
      </c>
      <c r="H9" s="297">
        <v>1</v>
      </c>
      <c r="I9" s="297">
        <v>26</v>
      </c>
      <c r="J9" s="298">
        <v>24</v>
      </c>
    </row>
    <row r="10" spans="1:10" ht="15.75" x14ac:dyDescent="0.25">
      <c r="A10" s="293">
        <v>7</v>
      </c>
      <c r="B10" s="182" t="s">
        <v>112</v>
      </c>
      <c r="C10" s="297">
        <v>110</v>
      </c>
      <c r="D10" s="297">
        <v>44</v>
      </c>
      <c r="E10" s="297">
        <v>2</v>
      </c>
      <c r="F10" s="297">
        <v>2</v>
      </c>
      <c r="G10" s="297">
        <v>36</v>
      </c>
      <c r="H10" s="297">
        <v>0</v>
      </c>
      <c r="I10" s="297">
        <v>19</v>
      </c>
      <c r="J10" s="298">
        <v>17</v>
      </c>
    </row>
    <row r="11" spans="1:10" ht="15.75" x14ac:dyDescent="0.25">
      <c r="A11" s="296">
        <v>8</v>
      </c>
      <c r="B11" s="182" t="s">
        <v>399</v>
      </c>
      <c r="C11" s="297">
        <v>0</v>
      </c>
      <c r="D11" s="297">
        <v>81</v>
      </c>
      <c r="E11" s="297">
        <v>81</v>
      </c>
      <c r="F11" s="297">
        <v>81</v>
      </c>
      <c r="G11" s="297">
        <v>0</v>
      </c>
      <c r="H11" s="297">
        <v>0</v>
      </c>
      <c r="I11" s="297">
        <v>0</v>
      </c>
      <c r="J11" s="298">
        <v>0</v>
      </c>
    </row>
    <row r="12" spans="1:10" ht="15.75" x14ac:dyDescent="0.25">
      <c r="A12" s="293">
        <v>9</v>
      </c>
      <c r="B12" s="182" t="s">
        <v>233</v>
      </c>
      <c r="C12" s="297">
        <v>143</v>
      </c>
      <c r="D12" s="297">
        <v>17</v>
      </c>
      <c r="E12" s="297">
        <v>0</v>
      </c>
      <c r="F12" s="297">
        <v>0</v>
      </c>
      <c r="G12" s="297">
        <v>17</v>
      </c>
      <c r="H12" s="297">
        <v>0</v>
      </c>
      <c r="I12" s="297">
        <v>11</v>
      </c>
      <c r="J12" s="298">
        <v>6</v>
      </c>
    </row>
    <row r="13" spans="1:10" ht="15.75" x14ac:dyDescent="0.25">
      <c r="A13" s="296">
        <v>10</v>
      </c>
      <c r="B13" s="182" t="s">
        <v>234</v>
      </c>
      <c r="C13" s="297">
        <v>156</v>
      </c>
      <c r="D13" s="297">
        <v>16</v>
      </c>
      <c r="E13" s="297">
        <v>0</v>
      </c>
      <c r="F13" s="297">
        <v>1</v>
      </c>
      <c r="G13" s="297">
        <v>15</v>
      </c>
      <c r="H13" s="297">
        <v>0</v>
      </c>
      <c r="I13" s="297">
        <v>0</v>
      </c>
      <c r="J13" s="298">
        <v>15</v>
      </c>
    </row>
    <row r="14" spans="1:10" ht="15.75" x14ac:dyDescent="0.25">
      <c r="A14" s="293">
        <v>11</v>
      </c>
      <c r="B14" s="182" t="s">
        <v>235</v>
      </c>
      <c r="C14" s="297">
        <v>45</v>
      </c>
      <c r="D14" s="297">
        <v>231</v>
      </c>
      <c r="E14" s="297">
        <v>227</v>
      </c>
      <c r="F14" s="297">
        <v>226</v>
      </c>
      <c r="G14" s="297">
        <v>1</v>
      </c>
      <c r="H14" s="297">
        <v>0</v>
      </c>
      <c r="I14" s="297">
        <v>0</v>
      </c>
      <c r="J14" s="298">
        <v>1</v>
      </c>
    </row>
    <row r="15" spans="1:10" ht="15.75" x14ac:dyDescent="0.25">
      <c r="A15" s="296">
        <v>12</v>
      </c>
      <c r="B15" s="182" t="s">
        <v>113</v>
      </c>
      <c r="C15" s="297">
        <v>96</v>
      </c>
      <c r="D15" s="297">
        <v>26</v>
      </c>
      <c r="E15" s="297">
        <v>5</v>
      </c>
      <c r="F15" s="297">
        <v>0</v>
      </c>
      <c r="G15" s="297">
        <v>19</v>
      </c>
      <c r="H15" s="297">
        <v>0</v>
      </c>
      <c r="I15" s="297">
        <v>1</v>
      </c>
      <c r="J15" s="298">
        <v>18</v>
      </c>
    </row>
    <row r="16" spans="1:10" ht="15.75" x14ac:dyDescent="0.25">
      <c r="A16" s="293">
        <v>13</v>
      </c>
      <c r="B16" s="182" t="s">
        <v>224</v>
      </c>
      <c r="C16" s="297">
        <v>71</v>
      </c>
      <c r="D16" s="297">
        <v>11</v>
      </c>
      <c r="E16" s="297">
        <v>0</v>
      </c>
      <c r="F16" s="297">
        <v>0</v>
      </c>
      <c r="G16" s="297">
        <v>10</v>
      </c>
      <c r="H16" s="297">
        <v>1</v>
      </c>
      <c r="I16" s="297">
        <v>9</v>
      </c>
      <c r="J16" s="298">
        <v>0</v>
      </c>
    </row>
    <row r="17" spans="1:10" ht="15.75" x14ac:dyDescent="0.25">
      <c r="A17" s="296">
        <v>14</v>
      </c>
      <c r="B17" s="182" t="s">
        <v>400</v>
      </c>
      <c r="C17" s="297">
        <v>102</v>
      </c>
      <c r="D17" s="297">
        <v>0</v>
      </c>
      <c r="E17" s="297">
        <v>0</v>
      </c>
      <c r="F17" s="297">
        <v>0</v>
      </c>
      <c r="G17" s="297">
        <v>0</v>
      </c>
      <c r="H17" s="297">
        <v>0</v>
      </c>
      <c r="I17" s="297">
        <v>0</v>
      </c>
      <c r="J17" s="298">
        <v>0</v>
      </c>
    </row>
    <row r="18" spans="1:10" ht="15.75" x14ac:dyDescent="0.25">
      <c r="A18" s="293">
        <v>15</v>
      </c>
      <c r="B18" s="182" t="s">
        <v>401</v>
      </c>
      <c r="C18" s="297">
        <v>56</v>
      </c>
      <c r="D18" s="297">
        <v>12</v>
      </c>
      <c r="E18" s="297">
        <v>2</v>
      </c>
      <c r="F18" s="297">
        <v>2</v>
      </c>
      <c r="G18" s="297">
        <v>9</v>
      </c>
      <c r="H18" s="297">
        <v>0</v>
      </c>
      <c r="I18" s="297">
        <v>2</v>
      </c>
      <c r="J18" s="298">
        <v>7</v>
      </c>
    </row>
    <row r="19" spans="1:10" ht="15.75" x14ac:dyDescent="0.25">
      <c r="A19" s="296">
        <v>16</v>
      </c>
      <c r="B19" s="182" t="s">
        <v>116</v>
      </c>
      <c r="C19" s="297">
        <v>322</v>
      </c>
      <c r="D19" s="297">
        <v>291</v>
      </c>
      <c r="E19" s="297">
        <v>30</v>
      </c>
      <c r="F19" s="297">
        <v>28</v>
      </c>
      <c r="G19" s="297">
        <v>235</v>
      </c>
      <c r="H19" s="297">
        <v>12</v>
      </c>
      <c r="I19" s="297">
        <v>32</v>
      </c>
      <c r="J19" s="298">
        <v>191</v>
      </c>
    </row>
    <row r="20" spans="1:10" ht="15.75" x14ac:dyDescent="0.25">
      <c r="A20" s="293">
        <v>17</v>
      </c>
      <c r="B20" s="182" t="s">
        <v>146</v>
      </c>
      <c r="C20" s="297">
        <v>597</v>
      </c>
      <c r="D20" s="297">
        <v>453</v>
      </c>
      <c r="E20" s="297">
        <v>158</v>
      </c>
      <c r="F20" s="297">
        <v>135</v>
      </c>
      <c r="G20" s="297">
        <v>258</v>
      </c>
      <c r="H20" s="297">
        <v>1</v>
      </c>
      <c r="I20" s="297">
        <v>66</v>
      </c>
      <c r="J20" s="298">
        <v>191</v>
      </c>
    </row>
    <row r="21" spans="1:10" ht="15.75" x14ac:dyDescent="0.25">
      <c r="A21" s="296">
        <v>18</v>
      </c>
      <c r="B21" s="182" t="s">
        <v>254</v>
      </c>
      <c r="C21" s="297">
        <v>23</v>
      </c>
      <c r="D21" s="297">
        <v>204</v>
      </c>
      <c r="E21" s="297">
        <v>203</v>
      </c>
      <c r="F21" s="297">
        <v>202</v>
      </c>
      <c r="G21" s="297">
        <v>0</v>
      </c>
      <c r="H21" s="297">
        <v>0</v>
      </c>
      <c r="I21" s="297">
        <v>0</v>
      </c>
      <c r="J21" s="298">
        <v>0</v>
      </c>
    </row>
    <row r="22" spans="1:10" ht="15.75" x14ac:dyDescent="0.25">
      <c r="A22" s="293">
        <v>19</v>
      </c>
      <c r="B22" s="182" t="s">
        <v>117</v>
      </c>
      <c r="C22" s="297">
        <v>504</v>
      </c>
      <c r="D22" s="297">
        <v>714</v>
      </c>
      <c r="E22" s="297">
        <v>126</v>
      </c>
      <c r="F22" s="297">
        <v>113</v>
      </c>
      <c r="G22" s="297">
        <v>527</v>
      </c>
      <c r="H22" s="297">
        <v>32</v>
      </c>
      <c r="I22" s="297">
        <v>134</v>
      </c>
      <c r="J22" s="298">
        <v>361</v>
      </c>
    </row>
    <row r="23" spans="1:10" ht="15.75" x14ac:dyDescent="0.25">
      <c r="A23" s="296">
        <v>20</v>
      </c>
      <c r="B23" s="182" t="s">
        <v>118</v>
      </c>
      <c r="C23" s="297">
        <v>127</v>
      </c>
      <c r="D23" s="297">
        <v>111</v>
      </c>
      <c r="E23" s="297">
        <v>23</v>
      </c>
      <c r="F23" s="297">
        <v>20</v>
      </c>
      <c r="G23" s="297">
        <v>54</v>
      </c>
      <c r="H23" s="297">
        <v>0</v>
      </c>
      <c r="I23" s="297">
        <v>34</v>
      </c>
      <c r="J23" s="298">
        <v>20</v>
      </c>
    </row>
    <row r="24" spans="1:10" ht="15.75" x14ac:dyDescent="0.25">
      <c r="A24" s="293">
        <v>21</v>
      </c>
      <c r="B24" s="182" t="s">
        <v>260</v>
      </c>
      <c r="C24" s="297">
        <v>2</v>
      </c>
      <c r="D24" s="297">
        <v>1</v>
      </c>
      <c r="E24" s="297">
        <v>0</v>
      </c>
      <c r="F24" s="297">
        <v>0</v>
      </c>
      <c r="G24" s="297">
        <v>1</v>
      </c>
      <c r="H24" s="297">
        <v>0</v>
      </c>
      <c r="I24" s="297">
        <v>0</v>
      </c>
      <c r="J24" s="298">
        <v>1</v>
      </c>
    </row>
    <row r="25" spans="1:10" ht="15.75" x14ac:dyDescent="0.25">
      <c r="A25" s="296">
        <v>22</v>
      </c>
      <c r="B25" s="182" t="s">
        <v>119</v>
      </c>
      <c r="C25" s="297">
        <v>173</v>
      </c>
      <c r="D25" s="297">
        <v>37</v>
      </c>
      <c r="E25" s="297">
        <v>5</v>
      </c>
      <c r="F25" s="297">
        <v>3</v>
      </c>
      <c r="G25" s="297">
        <v>26</v>
      </c>
      <c r="H25" s="297">
        <v>2</v>
      </c>
      <c r="I25" s="297">
        <v>11</v>
      </c>
      <c r="J25" s="298">
        <v>13</v>
      </c>
    </row>
    <row r="26" spans="1:10" ht="15.75" x14ac:dyDescent="0.25">
      <c r="A26" s="293">
        <v>23</v>
      </c>
      <c r="B26" s="182" t="s">
        <v>245</v>
      </c>
      <c r="C26" s="297">
        <v>24</v>
      </c>
      <c r="D26" s="297">
        <v>1</v>
      </c>
      <c r="E26" s="297">
        <v>0</v>
      </c>
      <c r="F26" s="297">
        <v>0</v>
      </c>
      <c r="G26" s="297">
        <v>1</v>
      </c>
      <c r="H26" s="297">
        <v>0</v>
      </c>
      <c r="I26" s="297">
        <v>0</v>
      </c>
      <c r="J26" s="298">
        <v>1</v>
      </c>
    </row>
    <row r="27" spans="1:10" ht="16.5" thickBot="1" x14ac:dyDescent="0.3">
      <c r="A27" s="299"/>
      <c r="B27" s="300" t="s">
        <v>87</v>
      </c>
      <c r="C27" s="300">
        <v>3400</v>
      </c>
      <c r="D27" s="300">
        <f t="shared" ref="D27:J27" si="0">SUM(D4:D26)</f>
        <v>2659</v>
      </c>
      <c r="E27" s="300">
        <f t="shared" si="0"/>
        <v>995</v>
      </c>
      <c r="F27" s="300">
        <f t="shared" si="0"/>
        <v>915</v>
      </c>
      <c r="G27" s="300">
        <f t="shared" si="0"/>
        <v>1475</v>
      </c>
      <c r="H27" s="300">
        <f t="shared" si="0"/>
        <v>55</v>
      </c>
      <c r="I27" s="300">
        <f t="shared" si="0"/>
        <v>434</v>
      </c>
      <c r="J27" s="301">
        <f t="shared" si="0"/>
        <v>986</v>
      </c>
    </row>
  </sheetData>
  <mergeCells count="9">
    <mergeCell ref="A1:J1"/>
    <mergeCell ref="A2:A3"/>
    <mergeCell ref="B2:B3"/>
    <mergeCell ref="C2:C3"/>
    <mergeCell ref="D2:D3"/>
    <mergeCell ref="E2:E3"/>
    <mergeCell ref="F2:F3"/>
    <mergeCell ref="G2:G3"/>
    <mergeCell ref="H2:J2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8B3EA6-26B8-430A-BB1D-639D61197948}">
  <dimension ref="A1:J45"/>
  <sheetViews>
    <sheetView tabSelected="1" topLeftCell="A17" workbookViewId="0">
      <selection activeCell="N6" sqref="N6"/>
    </sheetView>
  </sheetViews>
  <sheetFormatPr defaultRowHeight="15" x14ac:dyDescent="0.25"/>
  <cols>
    <col min="2" max="2" width="25.5703125" bestFit="1" customWidth="1"/>
    <col min="3" max="3" width="8.140625" bestFit="1" customWidth="1"/>
    <col min="4" max="4" width="13.42578125" customWidth="1"/>
    <col min="5" max="5" width="12.140625" customWidth="1"/>
    <col min="6" max="6" width="12.42578125" customWidth="1"/>
    <col min="7" max="7" width="16.7109375" customWidth="1"/>
    <col min="8" max="10" width="9.42578125" bestFit="1" customWidth="1"/>
  </cols>
  <sheetData>
    <row r="1" spans="1:10" ht="23.25" x14ac:dyDescent="0.35">
      <c r="A1" s="302" t="s">
        <v>397</v>
      </c>
      <c r="B1" s="303"/>
      <c r="C1" s="303"/>
      <c r="D1" s="303"/>
      <c r="E1" s="303"/>
      <c r="F1" s="303"/>
      <c r="G1" s="303"/>
      <c r="H1" s="303"/>
      <c r="I1" s="303"/>
      <c r="J1" s="304"/>
    </row>
    <row r="2" spans="1:10" ht="15.75" x14ac:dyDescent="0.25">
      <c r="A2" s="305" t="s">
        <v>98</v>
      </c>
      <c r="B2" s="221" t="s">
        <v>393</v>
      </c>
      <c r="C2" s="306" t="s">
        <v>345</v>
      </c>
      <c r="D2" s="306" t="s">
        <v>376</v>
      </c>
      <c r="E2" s="306" t="s">
        <v>334</v>
      </c>
      <c r="F2" s="306" t="s">
        <v>335</v>
      </c>
      <c r="G2" s="306" t="s">
        <v>377</v>
      </c>
      <c r="H2" s="307" t="s">
        <v>394</v>
      </c>
      <c r="I2" s="307"/>
      <c r="J2" s="308"/>
    </row>
    <row r="3" spans="1:10" ht="34.5" customHeight="1" thickBot="1" x14ac:dyDescent="0.3">
      <c r="A3" s="309"/>
      <c r="B3" s="222"/>
      <c r="C3" s="310"/>
      <c r="D3" s="310"/>
      <c r="E3" s="310"/>
      <c r="F3" s="310"/>
      <c r="G3" s="310"/>
      <c r="H3" s="311" t="s">
        <v>380</v>
      </c>
      <c r="I3" s="311" t="s">
        <v>381</v>
      </c>
      <c r="J3" s="312" t="s">
        <v>382</v>
      </c>
    </row>
    <row r="4" spans="1:10" x14ac:dyDescent="0.25">
      <c r="A4" s="313">
        <v>1</v>
      </c>
      <c r="B4" s="314" t="s">
        <v>168</v>
      </c>
      <c r="C4" s="315">
        <v>60</v>
      </c>
      <c r="D4" s="316">
        <v>66</v>
      </c>
      <c r="E4" s="316">
        <v>1</v>
      </c>
      <c r="F4" s="317">
        <v>0</v>
      </c>
      <c r="G4" s="318">
        <v>65</v>
      </c>
      <c r="H4" s="319">
        <v>0</v>
      </c>
      <c r="I4" s="319">
        <v>0</v>
      </c>
      <c r="J4" s="320">
        <v>65</v>
      </c>
    </row>
    <row r="5" spans="1:10" x14ac:dyDescent="0.25">
      <c r="A5" s="321">
        <v>2</v>
      </c>
      <c r="B5" s="322" t="s">
        <v>170</v>
      </c>
      <c r="C5" s="323">
        <v>40</v>
      </c>
      <c r="D5" s="324">
        <v>46</v>
      </c>
      <c r="E5" s="324">
        <v>16</v>
      </c>
      <c r="F5" s="22">
        <v>16</v>
      </c>
      <c r="G5" s="6">
        <v>30</v>
      </c>
      <c r="H5" s="5">
        <v>0</v>
      </c>
      <c r="I5" s="5">
        <v>10</v>
      </c>
      <c r="J5" s="325">
        <v>20</v>
      </c>
    </row>
    <row r="6" spans="1:10" x14ac:dyDescent="0.25">
      <c r="A6" s="313">
        <v>3</v>
      </c>
      <c r="B6" s="322" t="s">
        <v>395</v>
      </c>
      <c r="C6" s="323">
        <v>40</v>
      </c>
      <c r="D6" s="324">
        <v>0</v>
      </c>
      <c r="E6" s="324">
        <v>0</v>
      </c>
      <c r="F6" s="22">
        <v>0</v>
      </c>
      <c r="G6" s="6">
        <f>D6-E6</f>
        <v>0</v>
      </c>
      <c r="H6" s="5">
        <v>0</v>
      </c>
      <c r="I6" s="5">
        <v>0</v>
      </c>
      <c r="J6" s="325">
        <v>0</v>
      </c>
    </row>
    <row r="7" spans="1:10" x14ac:dyDescent="0.25">
      <c r="A7" s="321">
        <v>4</v>
      </c>
      <c r="B7" s="322" t="s">
        <v>174</v>
      </c>
      <c r="C7" s="323">
        <v>60</v>
      </c>
      <c r="D7" s="324">
        <v>15</v>
      </c>
      <c r="E7" s="324">
        <v>0</v>
      </c>
      <c r="F7" s="22">
        <v>0</v>
      </c>
      <c r="G7" s="6">
        <v>15</v>
      </c>
      <c r="H7" s="5">
        <v>0</v>
      </c>
      <c r="I7" s="5">
        <v>15</v>
      </c>
      <c r="J7" s="325">
        <v>0</v>
      </c>
    </row>
    <row r="8" spans="1:10" x14ac:dyDescent="0.25">
      <c r="A8" s="313">
        <v>5</v>
      </c>
      <c r="B8" s="322" t="s">
        <v>175</v>
      </c>
      <c r="C8" s="323">
        <v>50</v>
      </c>
      <c r="D8" s="324">
        <v>28</v>
      </c>
      <c r="E8" s="324">
        <v>4</v>
      </c>
      <c r="F8" s="22">
        <v>1</v>
      </c>
      <c r="G8" s="6">
        <v>24</v>
      </c>
      <c r="H8" s="5">
        <v>0</v>
      </c>
      <c r="I8" s="5">
        <v>4</v>
      </c>
      <c r="J8" s="325">
        <v>20</v>
      </c>
    </row>
    <row r="9" spans="1:10" x14ac:dyDescent="0.25">
      <c r="A9" s="321">
        <v>6</v>
      </c>
      <c r="B9" s="322" t="s">
        <v>177</v>
      </c>
      <c r="C9" s="323">
        <v>80</v>
      </c>
      <c r="D9" s="324">
        <v>0</v>
      </c>
      <c r="E9" s="324">
        <v>0</v>
      </c>
      <c r="F9" s="22">
        <v>0</v>
      </c>
      <c r="G9" s="6">
        <f>D9-E9</f>
        <v>0</v>
      </c>
      <c r="H9" s="5">
        <v>0</v>
      </c>
      <c r="I9" s="5">
        <v>0</v>
      </c>
      <c r="J9" s="325">
        <v>0</v>
      </c>
    </row>
    <row r="10" spans="1:10" x14ac:dyDescent="0.25">
      <c r="A10" s="313">
        <v>7</v>
      </c>
      <c r="B10" s="322" t="s">
        <v>178</v>
      </c>
      <c r="C10" s="323">
        <v>20</v>
      </c>
      <c r="D10" s="324">
        <v>0</v>
      </c>
      <c r="E10" s="324">
        <v>0</v>
      </c>
      <c r="F10" s="22">
        <v>0</v>
      </c>
      <c r="G10" s="6">
        <f>D10-E10</f>
        <v>0</v>
      </c>
      <c r="H10" s="5">
        <v>0</v>
      </c>
      <c r="I10" s="5">
        <v>0</v>
      </c>
      <c r="J10" s="325">
        <v>0</v>
      </c>
    </row>
    <row r="11" spans="1:10" x14ac:dyDescent="0.25">
      <c r="A11" s="321">
        <v>8</v>
      </c>
      <c r="B11" s="322" t="s">
        <v>179</v>
      </c>
      <c r="C11" s="323">
        <v>60</v>
      </c>
      <c r="D11" s="324">
        <v>0</v>
      </c>
      <c r="E11" s="324">
        <v>0</v>
      </c>
      <c r="F11" s="22">
        <v>0</v>
      </c>
      <c r="G11" s="6">
        <f>D11-E11</f>
        <v>0</v>
      </c>
      <c r="H11" s="5">
        <v>0</v>
      </c>
      <c r="I11" s="5">
        <v>0</v>
      </c>
      <c r="J11" s="325">
        <v>0</v>
      </c>
    </row>
    <row r="12" spans="1:10" x14ac:dyDescent="0.25">
      <c r="A12" s="313">
        <v>9</v>
      </c>
      <c r="B12" s="322" t="s">
        <v>180</v>
      </c>
      <c r="C12" s="323">
        <v>90</v>
      </c>
      <c r="D12" s="324">
        <v>35</v>
      </c>
      <c r="E12" s="324">
        <v>12</v>
      </c>
      <c r="F12" s="22">
        <v>1</v>
      </c>
      <c r="G12" s="6">
        <v>22</v>
      </c>
      <c r="H12" s="5">
        <v>0</v>
      </c>
      <c r="I12" s="5">
        <v>0</v>
      </c>
      <c r="J12" s="325">
        <v>22</v>
      </c>
    </row>
    <row r="13" spans="1:10" x14ac:dyDescent="0.25">
      <c r="A13" s="321">
        <v>10</v>
      </c>
      <c r="B13" s="322" t="s">
        <v>181</v>
      </c>
      <c r="C13" s="323">
        <v>80</v>
      </c>
      <c r="D13" s="324">
        <v>3</v>
      </c>
      <c r="E13" s="324">
        <v>3</v>
      </c>
      <c r="F13" s="22">
        <v>3</v>
      </c>
      <c r="G13" s="6">
        <f>D13-E13</f>
        <v>0</v>
      </c>
      <c r="H13" s="5">
        <v>0</v>
      </c>
      <c r="I13" s="5">
        <v>0</v>
      </c>
      <c r="J13" s="325">
        <v>0</v>
      </c>
    </row>
    <row r="14" spans="1:10" x14ac:dyDescent="0.25">
      <c r="A14" s="313">
        <v>11</v>
      </c>
      <c r="B14" s="322" t="s">
        <v>182</v>
      </c>
      <c r="C14" s="323">
        <v>60</v>
      </c>
      <c r="D14" s="324">
        <v>23</v>
      </c>
      <c r="E14" s="5">
        <v>23</v>
      </c>
      <c r="F14" s="22">
        <v>0</v>
      </c>
      <c r="G14" s="6">
        <v>23</v>
      </c>
      <c r="H14" s="5">
        <v>0</v>
      </c>
      <c r="I14" s="5">
        <v>0</v>
      </c>
      <c r="J14" s="325">
        <v>23</v>
      </c>
    </row>
    <row r="15" spans="1:10" x14ac:dyDescent="0.25">
      <c r="A15" s="321">
        <v>12</v>
      </c>
      <c r="B15" s="322" t="s">
        <v>183</v>
      </c>
      <c r="C15" s="323">
        <v>60</v>
      </c>
      <c r="D15" s="324">
        <v>11</v>
      </c>
      <c r="E15" s="5">
        <v>5</v>
      </c>
      <c r="F15" s="22">
        <v>5</v>
      </c>
      <c r="G15" s="6">
        <v>6</v>
      </c>
      <c r="H15" s="5">
        <v>0</v>
      </c>
      <c r="I15" s="5">
        <v>6</v>
      </c>
      <c r="J15" s="325">
        <v>0</v>
      </c>
    </row>
    <row r="16" spans="1:10" x14ac:dyDescent="0.25">
      <c r="A16" s="313">
        <v>13</v>
      </c>
      <c r="B16" s="322" t="s">
        <v>184</v>
      </c>
      <c r="C16" s="323">
        <v>50</v>
      </c>
      <c r="D16" s="324">
        <v>0</v>
      </c>
      <c r="E16" s="324">
        <v>0</v>
      </c>
      <c r="F16" s="22">
        <v>0</v>
      </c>
      <c r="G16" s="6">
        <f>D16-E16</f>
        <v>0</v>
      </c>
      <c r="H16" s="5">
        <v>0</v>
      </c>
      <c r="I16" s="5">
        <v>0</v>
      </c>
      <c r="J16" s="325">
        <v>0</v>
      </c>
    </row>
    <row r="17" spans="1:10" x14ac:dyDescent="0.25">
      <c r="A17" s="321">
        <v>14</v>
      </c>
      <c r="B17" s="322" t="s">
        <v>185</v>
      </c>
      <c r="C17" s="323">
        <v>90</v>
      </c>
      <c r="D17" s="324">
        <v>27</v>
      </c>
      <c r="E17" s="324">
        <v>2</v>
      </c>
      <c r="F17" s="22">
        <v>0</v>
      </c>
      <c r="G17" s="6">
        <v>25</v>
      </c>
      <c r="H17" s="5">
        <v>0</v>
      </c>
      <c r="I17" s="5">
        <v>0</v>
      </c>
      <c r="J17" s="325">
        <v>25</v>
      </c>
    </row>
    <row r="18" spans="1:10" x14ac:dyDescent="0.25">
      <c r="A18" s="313">
        <v>15</v>
      </c>
      <c r="B18" s="322" t="s">
        <v>187</v>
      </c>
      <c r="C18" s="323">
        <v>30</v>
      </c>
      <c r="D18" s="324">
        <v>0</v>
      </c>
      <c r="E18" s="324">
        <v>0</v>
      </c>
      <c r="F18" s="22">
        <v>0</v>
      </c>
      <c r="G18" s="6">
        <f>D18-E18</f>
        <v>0</v>
      </c>
      <c r="H18" s="5">
        <v>0</v>
      </c>
      <c r="I18" s="5">
        <v>0</v>
      </c>
      <c r="J18" s="325">
        <v>0</v>
      </c>
    </row>
    <row r="19" spans="1:10" x14ac:dyDescent="0.25">
      <c r="A19" s="321">
        <v>16</v>
      </c>
      <c r="B19" s="322" t="s">
        <v>188</v>
      </c>
      <c r="C19" s="323">
        <v>60</v>
      </c>
      <c r="D19" s="324">
        <v>42</v>
      </c>
      <c r="E19" s="5">
        <v>2</v>
      </c>
      <c r="F19" s="22">
        <v>1</v>
      </c>
      <c r="G19" s="6">
        <v>35</v>
      </c>
      <c r="H19" s="5">
        <v>4</v>
      </c>
      <c r="I19" s="5">
        <v>10</v>
      </c>
      <c r="J19" s="325">
        <v>22</v>
      </c>
    </row>
    <row r="20" spans="1:10" x14ac:dyDescent="0.25">
      <c r="A20" s="313">
        <v>17</v>
      </c>
      <c r="B20" s="322" t="s">
        <v>189</v>
      </c>
      <c r="C20" s="323">
        <v>30</v>
      </c>
      <c r="D20" s="324">
        <v>0</v>
      </c>
      <c r="E20" s="324">
        <v>0</v>
      </c>
      <c r="F20" s="22">
        <v>0</v>
      </c>
      <c r="G20" s="6">
        <f>D20-E20</f>
        <v>0</v>
      </c>
      <c r="H20" s="5">
        <v>0</v>
      </c>
      <c r="I20" s="5">
        <v>0</v>
      </c>
      <c r="J20" s="325">
        <v>0</v>
      </c>
    </row>
    <row r="21" spans="1:10" x14ac:dyDescent="0.25">
      <c r="A21" s="321">
        <v>18</v>
      </c>
      <c r="B21" s="322" t="s">
        <v>190</v>
      </c>
      <c r="C21" s="323">
        <v>50</v>
      </c>
      <c r="D21" s="324">
        <v>0</v>
      </c>
      <c r="E21" s="324">
        <v>0</v>
      </c>
      <c r="F21" s="22">
        <v>0</v>
      </c>
      <c r="G21" s="6">
        <f>D21-E21</f>
        <v>0</v>
      </c>
      <c r="H21" s="5">
        <v>0</v>
      </c>
      <c r="I21" s="5">
        <v>0</v>
      </c>
      <c r="J21" s="325">
        <v>0</v>
      </c>
    </row>
    <row r="22" spans="1:10" x14ac:dyDescent="0.25">
      <c r="A22" s="313">
        <v>19</v>
      </c>
      <c r="B22" s="322" t="s">
        <v>192</v>
      </c>
      <c r="C22" s="323">
        <v>80</v>
      </c>
      <c r="D22" s="324">
        <v>258</v>
      </c>
      <c r="E22" s="5">
        <v>38</v>
      </c>
      <c r="F22" s="22">
        <v>38</v>
      </c>
      <c r="G22" s="6">
        <v>196</v>
      </c>
      <c r="H22" s="5">
        <v>1</v>
      </c>
      <c r="I22" s="5">
        <v>66</v>
      </c>
      <c r="J22" s="325">
        <v>129</v>
      </c>
    </row>
    <row r="23" spans="1:10" x14ac:dyDescent="0.25">
      <c r="A23" s="321">
        <v>20</v>
      </c>
      <c r="B23" s="322" t="s">
        <v>193</v>
      </c>
      <c r="C23" s="323">
        <v>490</v>
      </c>
      <c r="D23" s="324">
        <v>154</v>
      </c>
      <c r="E23" s="324">
        <v>0</v>
      </c>
      <c r="F23" s="22">
        <v>0</v>
      </c>
      <c r="G23" s="6">
        <v>154</v>
      </c>
      <c r="H23" s="5">
        <v>0</v>
      </c>
      <c r="I23" s="5">
        <v>54</v>
      </c>
      <c r="J23" s="325">
        <v>100</v>
      </c>
    </row>
    <row r="24" spans="1:10" x14ac:dyDescent="0.25">
      <c r="A24" s="313">
        <v>21</v>
      </c>
      <c r="B24" s="322" t="s">
        <v>194</v>
      </c>
      <c r="C24" s="323">
        <v>80</v>
      </c>
      <c r="D24" s="324">
        <v>0</v>
      </c>
      <c r="E24" s="324">
        <v>0</v>
      </c>
      <c r="F24" s="22">
        <v>0</v>
      </c>
      <c r="G24" s="6">
        <f>D24-E24</f>
        <v>0</v>
      </c>
      <c r="H24" s="5">
        <v>0</v>
      </c>
      <c r="I24" s="5">
        <v>0</v>
      </c>
      <c r="J24" s="325">
        <v>0</v>
      </c>
    </row>
    <row r="25" spans="1:10" x14ac:dyDescent="0.25">
      <c r="A25" s="321">
        <v>22</v>
      </c>
      <c r="B25" s="322" t="s">
        <v>195</v>
      </c>
      <c r="C25" s="323">
        <v>60</v>
      </c>
      <c r="D25" s="324">
        <v>0</v>
      </c>
      <c r="E25" s="5">
        <v>0</v>
      </c>
      <c r="F25" s="22">
        <v>0</v>
      </c>
      <c r="G25" s="6">
        <f>D25-E25</f>
        <v>0</v>
      </c>
      <c r="H25" s="5">
        <v>0</v>
      </c>
      <c r="I25" s="5">
        <v>0</v>
      </c>
      <c r="J25" s="325">
        <v>0</v>
      </c>
    </row>
    <row r="26" spans="1:10" x14ac:dyDescent="0.25">
      <c r="A26" s="313">
        <v>23</v>
      </c>
      <c r="B26" s="322" t="s">
        <v>196</v>
      </c>
      <c r="C26" s="323">
        <v>60</v>
      </c>
      <c r="D26" s="324">
        <v>60</v>
      </c>
      <c r="E26" s="5">
        <v>7</v>
      </c>
      <c r="F26" s="22">
        <v>7</v>
      </c>
      <c r="G26" s="6">
        <v>23</v>
      </c>
      <c r="H26" s="5">
        <v>0</v>
      </c>
      <c r="I26" s="5">
        <v>9</v>
      </c>
      <c r="J26" s="325">
        <v>14</v>
      </c>
    </row>
    <row r="27" spans="1:10" x14ac:dyDescent="0.25">
      <c r="A27" s="321">
        <v>24</v>
      </c>
      <c r="B27" s="322" t="s">
        <v>197</v>
      </c>
      <c r="C27" s="323">
        <v>60</v>
      </c>
      <c r="D27" s="324">
        <v>57</v>
      </c>
      <c r="E27" s="5">
        <v>0</v>
      </c>
      <c r="F27" s="22">
        <v>0</v>
      </c>
      <c r="G27" s="6">
        <v>59</v>
      </c>
      <c r="H27" s="5">
        <v>0</v>
      </c>
      <c r="I27" s="5">
        <v>12</v>
      </c>
      <c r="J27" s="325">
        <v>47</v>
      </c>
    </row>
    <row r="28" spans="1:10" x14ac:dyDescent="0.25">
      <c r="A28" s="313">
        <v>25</v>
      </c>
      <c r="B28" s="322" t="s">
        <v>198</v>
      </c>
      <c r="C28" s="323">
        <v>60</v>
      </c>
      <c r="D28" s="324">
        <v>179</v>
      </c>
      <c r="E28" s="5">
        <v>42</v>
      </c>
      <c r="F28" s="22">
        <v>26</v>
      </c>
      <c r="G28" s="6">
        <v>79</v>
      </c>
      <c r="H28" s="5">
        <v>0</v>
      </c>
      <c r="I28" s="5">
        <v>50</v>
      </c>
      <c r="J28" s="325">
        <v>29</v>
      </c>
    </row>
    <row r="29" spans="1:10" x14ac:dyDescent="0.25">
      <c r="A29" s="321">
        <v>26</v>
      </c>
      <c r="B29" s="322" t="s">
        <v>200</v>
      </c>
      <c r="C29" s="323">
        <v>60</v>
      </c>
      <c r="D29" s="324">
        <v>0</v>
      </c>
      <c r="E29" s="324">
        <v>0</v>
      </c>
      <c r="F29" s="22">
        <v>0</v>
      </c>
      <c r="G29" s="6">
        <f>D29-E29</f>
        <v>0</v>
      </c>
      <c r="H29" s="5">
        <v>0</v>
      </c>
      <c r="I29" s="5">
        <v>0</v>
      </c>
      <c r="J29" s="325">
        <v>0</v>
      </c>
    </row>
    <row r="30" spans="1:10" x14ac:dyDescent="0.25">
      <c r="A30" s="313">
        <v>27</v>
      </c>
      <c r="B30" s="322" t="s">
        <v>201</v>
      </c>
      <c r="C30" s="323">
        <v>15</v>
      </c>
      <c r="D30" s="324">
        <v>0</v>
      </c>
      <c r="E30" s="324">
        <v>0</v>
      </c>
      <c r="F30" s="22">
        <v>0</v>
      </c>
      <c r="G30" s="6">
        <f>D30-E30</f>
        <v>0</v>
      </c>
      <c r="H30" s="5">
        <v>0</v>
      </c>
      <c r="I30" s="5">
        <v>0</v>
      </c>
      <c r="J30" s="325">
        <v>0</v>
      </c>
    </row>
    <row r="31" spans="1:10" x14ac:dyDescent="0.25">
      <c r="A31" s="321">
        <v>28</v>
      </c>
      <c r="B31" s="322" t="s">
        <v>202</v>
      </c>
      <c r="C31" s="323">
        <v>60</v>
      </c>
      <c r="D31" s="324">
        <v>0</v>
      </c>
      <c r="E31" s="324">
        <v>0</v>
      </c>
      <c r="F31" s="22">
        <v>8</v>
      </c>
      <c r="G31" s="6">
        <f>D31-E31</f>
        <v>0</v>
      </c>
      <c r="H31" s="5">
        <v>0</v>
      </c>
      <c r="I31" s="5">
        <v>0</v>
      </c>
      <c r="J31" s="325">
        <v>0</v>
      </c>
    </row>
    <row r="32" spans="1:10" x14ac:dyDescent="0.25">
      <c r="A32" s="313">
        <v>29</v>
      </c>
      <c r="B32" s="322" t="s">
        <v>353</v>
      </c>
      <c r="C32" s="323">
        <v>15</v>
      </c>
      <c r="D32" s="324">
        <v>0</v>
      </c>
      <c r="E32" s="324">
        <v>0</v>
      </c>
      <c r="F32" s="22">
        <v>0</v>
      </c>
      <c r="G32" s="6">
        <f>D32-E32</f>
        <v>0</v>
      </c>
      <c r="H32" s="5">
        <v>0</v>
      </c>
      <c r="I32" s="5">
        <v>0</v>
      </c>
      <c r="J32" s="325">
        <v>0</v>
      </c>
    </row>
    <row r="33" spans="1:10" x14ac:dyDescent="0.25">
      <c r="A33" s="321">
        <v>30</v>
      </c>
      <c r="B33" s="322" t="s">
        <v>204</v>
      </c>
      <c r="C33" s="323">
        <v>50</v>
      </c>
      <c r="D33" s="324">
        <v>23</v>
      </c>
      <c r="E33" s="5">
        <v>0</v>
      </c>
      <c r="F33" s="22">
        <v>0</v>
      </c>
      <c r="G33" s="6">
        <v>19</v>
      </c>
      <c r="H33" s="5">
        <v>4</v>
      </c>
      <c r="I33" s="5">
        <v>11</v>
      </c>
      <c r="J33" s="325">
        <v>4</v>
      </c>
    </row>
    <row r="34" spans="1:10" x14ac:dyDescent="0.25">
      <c r="A34" s="313">
        <v>31</v>
      </c>
      <c r="B34" s="322" t="s">
        <v>205</v>
      </c>
      <c r="C34" s="323">
        <v>60</v>
      </c>
      <c r="D34" s="324">
        <v>40</v>
      </c>
      <c r="E34" s="5">
        <v>0</v>
      </c>
      <c r="F34" s="22">
        <v>0</v>
      </c>
      <c r="G34" s="6">
        <v>40</v>
      </c>
      <c r="H34" s="5">
        <v>0</v>
      </c>
      <c r="I34" s="5">
        <v>18</v>
      </c>
      <c r="J34" s="325">
        <v>22</v>
      </c>
    </row>
    <row r="35" spans="1:10" x14ac:dyDescent="0.25">
      <c r="A35" s="321">
        <v>32</v>
      </c>
      <c r="B35" s="322" t="s">
        <v>206</v>
      </c>
      <c r="C35" s="323">
        <v>40</v>
      </c>
      <c r="D35" s="324">
        <v>0</v>
      </c>
      <c r="E35" s="5">
        <v>0</v>
      </c>
      <c r="F35" s="22">
        <v>0</v>
      </c>
      <c r="G35" s="6">
        <f>D35-E35</f>
        <v>0</v>
      </c>
      <c r="H35" s="5">
        <v>0</v>
      </c>
      <c r="I35" s="5">
        <v>0</v>
      </c>
      <c r="J35" s="325">
        <v>0</v>
      </c>
    </row>
    <row r="36" spans="1:10" x14ac:dyDescent="0.25">
      <c r="A36" s="313">
        <v>33</v>
      </c>
      <c r="B36" s="322" t="s">
        <v>207</v>
      </c>
      <c r="C36" s="323">
        <v>365</v>
      </c>
      <c r="D36" s="324">
        <v>400</v>
      </c>
      <c r="E36" s="5">
        <v>353</v>
      </c>
      <c r="F36" s="22">
        <v>353</v>
      </c>
      <c r="G36" s="6">
        <f>D36-E36</f>
        <v>47</v>
      </c>
      <c r="H36" s="5">
        <v>0</v>
      </c>
      <c r="I36" s="5">
        <v>0</v>
      </c>
      <c r="J36" s="325">
        <v>47</v>
      </c>
    </row>
    <row r="37" spans="1:10" x14ac:dyDescent="0.25">
      <c r="A37" s="321">
        <v>34</v>
      </c>
      <c r="B37" s="322" t="s">
        <v>208</v>
      </c>
      <c r="C37" s="323">
        <v>30</v>
      </c>
      <c r="D37" s="324">
        <v>26</v>
      </c>
      <c r="E37" s="5">
        <v>10</v>
      </c>
      <c r="F37" s="22">
        <v>6</v>
      </c>
      <c r="G37" s="6">
        <v>10</v>
      </c>
      <c r="H37" s="5">
        <v>0</v>
      </c>
      <c r="I37" s="5">
        <v>10</v>
      </c>
      <c r="J37" s="325">
        <v>0</v>
      </c>
    </row>
    <row r="38" spans="1:10" x14ac:dyDescent="0.25">
      <c r="A38" s="313">
        <v>35</v>
      </c>
      <c r="B38" s="322" t="s">
        <v>396</v>
      </c>
      <c r="C38" s="323">
        <v>105</v>
      </c>
      <c r="D38" s="324">
        <v>0</v>
      </c>
      <c r="E38" s="5">
        <v>0</v>
      </c>
      <c r="F38" s="22">
        <v>0</v>
      </c>
      <c r="G38" s="6">
        <f>D38-E38</f>
        <v>0</v>
      </c>
      <c r="H38" s="5">
        <v>0</v>
      </c>
      <c r="I38" s="5">
        <v>0</v>
      </c>
      <c r="J38" s="325">
        <v>0</v>
      </c>
    </row>
    <row r="39" spans="1:10" x14ac:dyDescent="0.25">
      <c r="A39" s="321">
        <v>36</v>
      </c>
      <c r="B39" s="322" t="s">
        <v>210</v>
      </c>
      <c r="C39" s="323">
        <v>100</v>
      </c>
      <c r="D39" s="324">
        <v>52</v>
      </c>
      <c r="E39" s="5">
        <v>0</v>
      </c>
      <c r="F39" s="22">
        <v>0</v>
      </c>
      <c r="G39" s="6">
        <v>52</v>
      </c>
      <c r="H39" s="5">
        <v>11</v>
      </c>
      <c r="I39" s="5">
        <v>41</v>
      </c>
      <c r="J39" s="325">
        <v>0</v>
      </c>
    </row>
    <row r="40" spans="1:10" x14ac:dyDescent="0.25">
      <c r="A40" s="313">
        <v>37</v>
      </c>
      <c r="B40" s="322" t="s">
        <v>211</v>
      </c>
      <c r="C40" s="323">
        <v>50</v>
      </c>
      <c r="D40" s="324">
        <v>27</v>
      </c>
      <c r="E40" s="5">
        <v>5</v>
      </c>
      <c r="F40" s="22">
        <v>0</v>
      </c>
      <c r="G40" s="6">
        <f>D40-E40</f>
        <v>22</v>
      </c>
      <c r="H40" s="5">
        <v>0</v>
      </c>
      <c r="I40" s="5">
        <v>2</v>
      </c>
      <c r="J40" s="325">
        <v>20</v>
      </c>
    </row>
    <row r="41" spans="1:10" x14ac:dyDescent="0.25">
      <c r="A41" s="321">
        <v>38</v>
      </c>
      <c r="B41" s="322" t="s">
        <v>212</v>
      </c>
      <c r="C41" s="323">
        <v>40</v>
      </c>
      <c r="D41" s="324">
        <v>12</v>
      </c>
      <c r="E41" s="5">
        <v>0</v>
      </c>
      <c r="F41" s="22">
        <v>0</v>
      </c>
      <c r="G41" s="6">
        <f>D41-E41</f>
        <v>12</v>
      </c>
      <c r="H41" s="5">
        <v>0</v>
      </c>
      <c r="I41" s="5">
        <v>0</v>
      </c>
      <c r="J41" s="325">
        <v>12</v>
      </c>
    </row>
    <row r="42" spans="1:10" x14ac:dyDescent="0.25">
      <c r="A42" s="313">
        <v>39</v>
      </c>
      <c r="B42" s="322" t="s">
        <v>350</v>
      </c>
      <c r="C42" s="323">
        <v>150</v>
      </c>
      <c r="D42" s="324">
        <v>476</v>
      </c>
      <c r="E42" s="5">
        <v>90</v>
      </c>
      <c r="F42" s="22">
        <v>90</v>
      </c>
      <c r="G42" s="6">
        <v>334</v>
      </c>
      <c r="H42" s="5">
        <v>35</v>
      </c>
      <c r="I42" s="5">
        <v>31</v>
      </c>
      <c r="J42" s="325">
        <v>268</v>
      </c>
    </row>
    <row r="43" spans="1:10" x14ac:dyDescent="0.25">
      <c r="A43" s="321">
        <v>40</v>
      </c>
      <c r="B43" s="322" t="s">
        <v>213</v>
      </c>
      <c r="C43" s="323">
        <v>60</v>
      </c>
      <c r="D43" s="324">
        <v>143</v>
      </c>
      <c r="E43" s="5">
        <v>22</v>
      </c>
      <c r="F43" s="22">
        <v>0</v>
      </c>
      <c r="G43" s="6">
        <v>121</v>
      </c>
      <c r="H43" s="5">
        <v>0</v>
      </c>
      <c r="I43" s="5">
        <v>24</v>
      </c>
      <c r="J43" s="325">
        <v>97</v>
      </c>
    </row>
    <row r="44" spans="1:10" x14ac:dyDescent="0.25">
      <c r="A44" s="313">
        <v>41</v>
      </c>
      <c r="B44" s="322" t="s">
        <v>214</v>
      </c>
      <c r="C44" s="323">
        <v>300</v>
      </c>
      <c r="D44" s="324">
        <v>456</v>
      </c>
      <c r="E44" s="5">
        <v>360</v>
      </c>
      <c r="F44" s="22">
        <v>360</v>
      </c>
      <c r="G44" s="6">
        <v>62</v>
      </c>
      <c r="H44" s="5">
        <v>0</v>
      </c>
      <c r="I44" s="5">
        <v>61</v>
      </c>
      <c r="J44" s="325">
        <v>0</v>
      </c>
    </row>
    <row r="45" spans="1:10" ht="19.5" thickBot="1" x14ac:dyDescent="0.3">
      <c r="A45" s="269" t="s">
        <v>87</v>
      </c>
      <c r="B45" s="270"/>
      <c r="C45" s="326">
        <f>SUM(C4:C44)</f>
        <v>3400</v>
      </c>
      <c r="D45" s="326">
        <f>SUM(D4:D44)</f>
        <v>2659</v>
      </c>
      <c r="E45" s="326">
        <f t="shared" ref="E45:H45" si="0">SUM(E4:E44)</f>
        <v>995</v>
      </c>
      <c r="F45" s="326">
        <f t="shared" si="0"/>
        <v>915</v>
      </c>
      <c r="G45" s="326">
        <f t="shared" si="0"/>
        <v>1475</v>
      </c>
      <c r="H45" s="326">
        <f t="shared" si="0"/>
        <v>55</v>
      </c>
      <c r="I45" s="326">
        <f>SUM(I4:I44)</f>
        <v>434</v>
      </c>
      <c r="J45" s="327">
        <f t="shared" ref="J45" si="1">SUM(J4:J44)</f>
        <v>986</v>
      </c>
    </row>
  </sheetData>
  <mergeCells count="10">
    <mergeCell ref="A45:B45"/>
    <mergeCell ref="A1:J1"/>
    <mergeCell ref="A2:A3"/>
    <mergeCell ref="B2:B3"/>
    <mergeCell ref="C2:C3"/>
    <mergeCell ref="D2:D3"/>
    <mergeCell ref="E2:E3"/>
    <mergeCell ref="F2:F3"/>
    <mergeCell ref="G2:G3"/>
    <mergeCell ref="H2:J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E314CC-3C65-4C9C-97CE-5967A73ED574}">
  <dimension ref="A1:L36"/>
  <sheetViews>
    <sheetView workbookViewId="0">
      <selection activeCell="P17" sqref="P17"/>
    </sheetView>
  </sheetViews>
  <sheetFormatPr defaultRowHeight="15" x14ac:dyDescent="0.25"/>
  <cols>
    <col min="2" max="2" width="15.85546875" bestFit="1" customWidth="1"/>
    <col min="6" max="6" width="13.140625" bestFit="1" customWidth="1"/>
  </cols>
  <sheetData>
    <row r="1" spans="1:12" ht="18.75" x14ac:dyDescent="0.3">
      <c r="A1" s="1" t="s">
        <v>47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45" x14ac:dyDescent="0.25">
      <c r="A2" s="2" t="s">
        <v>1</v>
      </c>
      <c r="B2" s="2" t="s">
        <v>2</v>
      </c>
      <c r="C2" s="2" t="s">
        <v>4</v>
      </c>
      <c r="D2" s="2" t="s">
        <v>5</v>
      </c>
      <c r="E2" s="2" t="s">
        <v>6</v>
      </c>
      <c r="F2" s="2" t="s">
        <v>7</v>
      </c>
      <c r="G2" s="3" t="s">
        <v>8</v>
      </c>
      <c r="H2" s="3" t="s">
        <v>9</v>
      </c>
      <c r="I2" s="3" t="s">
        <v>10</v>
      </c>
      <c r="J2" s="3" t="s">
        <v>11</v>
      </c>
      <c r="K2" s="3" t="s">
        <v>12</v>
      </c>
      <c r="L2" s="3" t="s">
        <v>13</v>
      </c>
    </row>
    <row r="3" spans="1:12" x14ac:dyDescent="0.25">
      <c r="A3" s="4">
        <v>1</v>
      </c>
      <c r="B3" s="4" t="s">
        <v>48</v>
      </c>
      <c r="C3" s="5">
        <v>746175</v>
      </c>
      <c r="D3" s="5">
        <v>554516</v>
      </c>
      <c r="E3" s="5">
        <v>1300691</v>
      </c>
      <c r="F3" s="6">
        <v>8593094525.3400002</v>
      </c>
      <c r="G3" s="5">
        <v>98281</v>
      </c>
      <c r="H3" s="7">
        <f t="shared" ref="H3:H36" si="0">G3/E3%</f>
        <v>7.5560605862576127</v>
      </c>
      <c r="I3" s="5">
        <v>1085928</v>
      </c>
      <c r="J3" s="8">
        <f t="shared" ref="J3:J36" si="1">I3/E3%</f>
        <v>83.488545703783601</v>
      </c>
      <c r="K3" s="5">
        <v>1207271</v>
      </c>
      <c r="L3" s="8">
        <f t="shared" ref="L3:L36" si="2">K3/E3%</f>
        <v>92.817663841757962</v>
      </c>
    </row>
    <row r="4" spans="1:12" x14ac:dyDescent="0.25">
      <c r="A4" s="4">
        <v>2</v>
      </c>
      <c r="B4" s="4" t="s">
        <v>49</v>
      </c>
      <c r="C4" s="5">
        <v>1391819</v>
      </c>
      <c r="D4" s="5">
        <v>404040</v>
      </c>
      <c r="E4" s="5">
        <v>1795859</v>
      </c>
      <c r="F4" s="6">
        <v>9247722299.4299984</v>
      </c>
      <c r="G4" s="5">
        <v>150683</v>
      </c>
      <c r="H4" s="7">
        <f t="shared" si="0"/>
        <v>8.390580774994028</v>
      </c>
      <c r="I4" s="5">
        <v>1347827</v>
      </c>
      <c r="J4" s="8">
        <f t="shared" si="1"/>
        <v>75.051938932844948</v>
      </c>
      <c r="K4" s="5">
        <v>1666832</v>
      </c>
      <c r="L4" s="8">
        <f t="shared" si="2"/>
        <v>92.815304542283101</v>
      </c>
    </row>
    <row r="5" spans="1:12" x14ac:dyDescent="0.25">
      <c r="A5" s="4">
        <v>3</v>
      </c>
      <c r="B5" s="4" t="s">
        <v>50</v>
      </c>
      <c r="C5" s="5">
        <v>1132627</v>
      </c>
      <c r="D5" s="5">
        <v>254134</v>
      </c>
      <c r="E5" s="5">
        <v>1386761</v>
      </c>
      <c r="F5" s="6">
        <v>3101710280.4000001</v>
      </c>
      <c r="G5" s="5">
        <v>100825</v>
      </c>
      <c r="H5" s="7">
        <f t="shared" si="0"/>
        <v>7.2705390474638385</v>
      </c>
      <c r="I5" s="5">
        <v>1109378</v>
      </c>
      <c r="J5" s="8">
        <f t="shared" si="1"/>
        <v>79.997778997246101</v>
      </c>
      <c r="K5" s="5">
        <v>1263070</v>
      </c>
      <c r="L5" s="8">
        <f t="shared" si="2"/>
        <v>91.080582739203081</v>
      </c>
    </row>
    <row r="6" spans="1:12" x14ac:dyDescent="0.25">
      <c r="A6" s="4">
        <v>4</v>
      </c>
      <c r="B6" s="4" t="s">
        <v>51</v>
      </c>
      <c r="C6" s="5">
        <v>487490</v>
      </c>
      <c r="D6" s="5">
        <v>152214</v>
      </c>
      <c r="E6" s="5">
        <v>639704</v>
      </c>
      <c r="F6" s="6">
        <v>2734665723.8299999</v>
      </c>
      <c r="G6" s="5">
        <v>39032</v>
      </c>
      <c r="H6" s="7">
        <f t="shared" si="0"/>
        <v>6.1015719770393808</v>
      </c>
      <c r="I6" s="5">
        <v>447198</v>
      </c>
      <c r="J6" s="8">
        <f t="shared" si="1"/>
        <v>69.907019496517137</v>
      </c>
      <c r="K6" s="5">
        <v>575496</v>
      </c>
      <c r="L6" s="8">
        <f t="shared" si="2"/>
        <v>89.96285782174256</v>
      </c>
    </row>
    <row r="7" spans="1:12" x14ac:dyDescent="0.25">
      <c r="A7" s="4">
        <v>5</v>
      </c>
      <c r="B7" s="4" t="s">
        <v>52</v>
      </c>
      <c r="C7" s="5">
        <v>1590251</v>
      </c>
      <c r="D7" s="5">
        <v>54431</v>
      </c>
      <c r="E7" s="5">
        <v>1644682</v>
      </c>
      <c r="F7" s="6">
        <v>9079360061.7799988</v>
      </c>
      <c r="G7" s="5">
        <v>95266</v>
      </c>
      <c r="H7" s="7">
        <f t="shared" si="0"/>
        <v>5.7923659406499253</v>
      </c>
      <c r="I7" s="5">
        <v>1231907</v>
      </c>
      <c r="J7" s="8">
        <f t="shared" si="1"/>
        <v>74.902443147064304</v>
      </c>
      <c r="K7" s="5">
        <v>1554741</v>
      </c>
      <c r="L7" s="8">
        <f t="shared" si="2"/>
        <v>94.531404855163487</v>
      </c>
    </row>
    <row r="8" spans="1:12" x14ac:dyDescent="0.25">
      <c r="A8" s="4">
        <v>6</v>
      </c>
      <c r="B8" s="4" t="s">
        <v>53</v>
      </c>
      <c r="C8" s="5">
        <v>1173264</v>
      </c>
      <c r="D8" s="5">
        <v>353768</v>
      </c>
      <c r="E8" s="5">
        <v>1527032</v>
      </c>
      <c r="F8" s="6">
        <v>6879600821.7400007</v>
      </c>
      <c r="G8" s="5">
        <v>122427</v>
      </c>
      <c r="H8" s="7">
        <f t="shared" si="0"/>
        <v>8.0173172533385024</v>
      </c>
      <c r="I8" s="5">
        <v>1122443</v>
      </c>
      <c r="J8" s="8">
        <f t="shared" si="1"/>
        <v>73.504877435443404</v>
      </c>
      <c r="K8" s="5">
        <v>1401854</v>
      </c>
      <c r="L8" s="8">
        <f t="shared" si="2"/>
        <v>91.802529351054858</v>
      </c>
    </row>
    <row r="9" spans="1:12" x14ac:dyDescent="0.25">
      <c r="A9" s="4">
        <v>7</v>
      </c>
      <c r="B9" s="4" t="s">
        <v>54</v>
      </c>
      <c r="C9" s="5">
        <v>1333068</v>
      </c>
      <c r="D9" s="5">
        <v>302815</v>
      </c>
      <c r="E9" s="5">
        <v>1635883</v>
      </c>
      <c r="F9" s="6">
        <v>10883955284.849998</v>
      </c>
      <c r="G9" s="5">
        <v>77936</v>
      </c>
      <c r="H9" s="7">
        <f t="shared" si="0"/>
        <v>4.764154893717949</v>
      </c>
      <c r="I9" s="5">
        <v>1313144</v>
      </c>
      <c r="J9" s="8">
        <f t="shared" si="1"/>
        <v>80.271266343619928</v>
      </c>
      <c r="K9" s="5">
        <v>1482763</v>
      </c>
      <c r="L9" s="8">
        <f t="shared" si="2"/>
        <v>90.639917402405914</v>
      </c>
    </row>
    <row r="10" spans="1:12" x14ac:dyDescent="0.25">
      <c r="A10" s="4">
        <v>8</v>
      </c>
      <c r="B10" s="4" t="s">
        <v>55</v>
      </c>
      <c r="C10" s="5">
        <v>815869</v>
      </c>
      <c r="D10" s="5">
        <v>274292</v>
      </c>
      <c r="E10" s="5">
        <v>1090161</v>
      </c>
      <c r="F10" s="6">
        <v>5736138879.4700003</v>
      </c>
      <c r="G10" s="5">
        <v>77370</v>
      </c>
      <c r="H10" s="7">
        <f t="shared" si="0"/>
        <v>7.0971168478784321</v>
      </c>
      <c r="I10" s="5">
        <v>770380</v>
      </c>
      <c r="J10" s="8">
        <f t="shared" si="1"/>
        <v>70.666626305655768</v>
      </c>
      <c r="K10" s="5">
        <v>998433</v>
      </c>
      <c r="L10" s="8">
        <f t="shared" si="2"/>
        <v>91.585829982910781</v>
      </c>
    </row>
    <row r="11" spans="1:12" x14ac:dyDescent="0.25">
      <c r="A11" s="4">
        <v>9</v>
      </c>
      <c r="B11" s="4" t="s">
        <v>56</v>
      </c>
      <c r="C11" s="5">
        <v>486826</v>
      </c>
      <c r="D11" s="5">
        <v>116999</v>
      </c>
      <c r="E11" s="5">
        <v>603825</v>
      </c>
      <c r="F11" s="6">
        <v>3850213997.0500002</v>
      </c>
      <c r="G11" s="5">
        <v>34605</v>
      </c>
      <c r="H11" s="7">
        <f t="shared" si="0"/>
        <v>5.7309650975034154</v>
      </c>
      <c r="I11" s="5">
        <v>465949</v>
      </c>
      <c r="J11" s="8">
        <f t="shared" si="1"/>
        <v>77.166231938061529</v>
      </c>
      <c r="K11" s="5">
        <v>565339</v>
      </c>
      <c r="L11" s="8">
        <f t="shared" si="2"/>
        <v>93.626299010474895</v>
      </c>
    </row>
    <row r="12" spans="1:12" x14ac:dyDescent="0.25">
      <c r="A12" s="4">
        <v>10</v>
      </c>
      <c r="B12" s="4" t="s">
        <v>57</v>
      </c>
      <c r="C12" s="5">
        <v>700230</v>
      </c>
      <c r="D12" s="5">
        <v>143774</v>
      </c>
      <c r="E12" s="5">
        <v>844004</v>
      </c>
      <c r="F12" s="6">
        <v>5188985971.0799999</v>
      </c>
      <c r="G12" s="5">
        <v>47651</v>
      </c>
      <c r="H12" s="7">
        <f t="shared" si="0"/>
        <v>5.6458263230979941</v>
      </c>
      <c r="I12" s="5">
        <v>670056</v>
      </c>
      <c r="J12" s="8">
        <f t="shared" si="1"/>
        <v>79.390145070402497</v>
      </c>
      <c r="K12" s="5">
        <v>763978</v>
      </c>
      <c r="L12" s="8">
        <f t="shared" si="2"/>
        <v>90.518291382505282</v>
      </c>
    </row>
    <row r="13" spans="1:12" x14ac:dyDescent="0.25">
      <c r="A13" s="4">
        <v>11</v>
      </c>
      <c r="B13" s="4" t="s">
        <v>58</v>
      </c>
      <c r="C13" s="5">
        <v>782152</v>
      </c>
      <c r="D13" s="5">
        <v>344820</v>
      </c>
      <c r="E13" s="5">
        <v>1126972</v>
      </c>
      <c r="F13" s="6">
        <v>5897721170.4900007</v>
      </c>
      <c r="G13" s="5">
        <v>59767</v>
      </c>
      <c r="H13" s="7">
        <f t="shared" si="0"/>
        <v>5.303326080860927</v>
      </c>
      <c r="I13" s="5">
        <v>829667</v>
      </c>
      <c r="J13" s="8">
        <f t="shared" si="1"/>
        <v>73.619131619951517</v>
      </c>
      <c r="K13" s="5">
        <v>1045990</v>
      </c>
      <c r="L13" s="8">
        <f t="shared" si="2"/>
        <v>92.814195916136342</v>
      </c>
    </row>
    <row r="14" spans="1:12" x14ac:dyDescent="0.25">
      <c r="A14" s="4">
        <v>12</v>
      </c>
      <c r="B14" s="4" t="s">
        <v>59</v>
      </c>
      <c r="C14" s="5">
        <v>828553</v>
      </c>
      <c r="D14" s="5">
        <v>159525</v>
      </c>
      <c r="E14" s="5">
        <v>988078</v>
      </c>
      <c r="F14" s="6">
        <v>6128334178.6699991</v>
      </c>
      <c r="G14" s="5">
        <v>74272</v>
      </c>
      <c r="H14" s="7">
        <f t="shared" si="0"/>
        <v>7.516815474082005</v>
      </c>
      <c r="I14" s="5">
        <v>755940</v>
      </c>
      <c r="J14" s="8">
        <f t="shared" si="1"/>
        <v>76.506105793267324</v>
      </c>
      <c r="K14" s="5">
        <v>924934</v>
      </c>
      <c r="L14" s="8">
        <f t="shared" si="2"/>
        <v>93.609411402743504</v>
      </c>
    </row>
    <row r="15" spans="1:12" x14ac:dyDescent="0.25">
      <c r="A15" s="4">
        <v>13</v>
      </c>
      <c r="B15" s="4" t="s">
        <v>60</v>
      </c>
      <c r="C15" s="5">
        <v>491980</v>
      </c>
      <c r="D15" s="5">
        <v>359523</v>
      </c>
      <c r="E15" s="5">
        <v>851503</v>
      </c>
      <c r="F15" s="6">
        <v>3166159357.5999999</v>
      </c>
      <c r="G15" s="5">
        <v>81026</v>
      </c>
      <c r="H15" s="7">
        <f t="shared" si="0"/>
        <v>9.5156446894491271</v>
      </c>
      <c r="I15" s="5">
        <v>571825</v>
      </c>
      <c r="J15" s="8">
        <f t="shared" si="1"/>
        <v>67.154783952610842</v>
      </c>
      <c r="K15" s="5">
        <v>764759</v>
      </c>
      <c r="L15" s="8">
        <f t="shared" si="2"/>
        <v>89.812836830874346</v>
      </c>
    </row>
    <row r="16" spans="1:12" x14ac:dyDescent="0.25">
      <c r="A16" s="4">
        <v>14</v>
      </c>
      <c r="B16" s="4" t="s">
        <v>61</v>
      </c>
      <c r="C16" s="5">
        <v>906700</v>
      </c>
      <c r="D16" s="5">
        <v>42025</v>
      </c>
      <c r="E16" s="5">
        <v>948725</v>
      </c>
      <c r="F16" s="6">
        <v>4729358034.5599995</v>
      </c>
      <c r="G16" s="5">
        <v>35874</v>
      </c>
      <c r="H16" s="7">
        <f t="shared" si="0"/>
        <v>3.7812854093652009</v>
      </c>
      <c r="I16" s="5">
        <v>800808</v>
      </c>
      <c r="J16" s="8">
        <f t="shared" si="1"/>
        <v>84.408864528709586</v>
      </c>
      <c r="K16" s="5">
        <v>884068</v>
      </c>
      <c r="L16" s="8">
        <f t="shared" si="2"/>
        <v>93.184853355819655</v>
      </c>
    </row>
    <row r="17" spans="1:12" x14ac:dyDescent="0.25">
      <c r="A17" s="4">
        <v>15</v>
      </c>
      <c r="B17" s="4" t="s">
        <v>62</v>
      </c>
      <c r="C17" s="5">
        <v>732828</v>
      </c>
      <c r="D17" s="5">
        <v>184329</v>
      </c>
      <c r="E17" s="5">
        <v>917157</v>
      </c>
      <c r="F17" s="6">
        <v>4131477861.8800001</v>
      </c>
      <c r="G17" s="5">
        <v>85217</v>
      </c>
      <c r="H17" s="7">
        <f t="shared" si="0"/>
        <v>9.291429929663078</v>
      </c>
      <c r="I17" s="5">
        <v>646004</v>
      </c>
      <c r="J17" s="8">
        <f t="shared" si="1"/>
        <v>70.435487054015837</v>
      </c>
      <c r="K17" s="5">
        <v>850095</v>
      </c>
      <c r="L17" s="8">
        <f t="shared" si="2"/>
        <v>92.688056679499809</v>
      </c>
    </row>
    <row r="18" spans="1:12" x14ac:dyDescent="0.25">
      <c r="A18" s="4">
        <v>16</v>
      </c>
      <c r="B18" s="4" t="s">
        <v>63</v>
      </c>
      <c r="C18" s="5">
        <v>737521</v>
      </c>
      <c r="D18" s="5">
        <v>185499</v>
      </c>
      <c r="E18" s="5">
        <v>923020</v>
      </c>
      <c r="F18" s="6">
        <v>4285302171.0699997</v>
      </c>
      <c r="G18" s="5">
        <v>82661</v>
      </c>
      <c r="H18" s="7">
        <f t="shared" si="0"/>
        <v>8.9554939221251963</v>
      </c>
      <c r="I18" s="5">
        <v>652578</v>
      </c>
      <c r="J18" s="8">
        <f t="shared" si="1"/>
        <v>70.700309852440895</v>
      </c>
      <c r="K18" s="5">
        <v>839504</v>
      </c>
      <c r="L18" s="8">
        <f t="shared" si="2"/>
        <v>90.951875365647538</v>
      </c>
    </row>
    <row r="19" spans="1:12" x14ac:dyDescent="0.25">
      <c r="A19" s="4">
        <v>17</v>
      </c>
      <c r="B19" s="4" t="s">
        <v>64</v>
      </c>
      <c r="C19" s="5">
        <v>1718155</v>
      </c>
      <c r="D19" s="5">
        <v>1444314</v>
      </c>
      <c r="E19" s="5">
        <v>3162469</v>
      </c>
      <c r="F19" s="6">
        <v>23083292764.209995</v>
      </c>
      <c r="G19" s="5">
        <v>242891</v>
      </c>
      <c r="H19" s="7">
        <f t="shared" si="0"/>
        <v>7.680423112447901</v>
      </c>
      <c r="I19" s="5">
        <v>2501582</v>
      </c>
      <c r="J19" s="8">
        <f t="shared" si="1"/>
        <v>79.102182503607153</v>
      </c>
      <c r="K19" s="5">
        <v>2895915</v>
      </c>
      <c r="L19" s="8">
        <f t="shared" si="2"/>
        <v>91.57133239883143</v>
      </c>
    </row>
    <row r="20" spans="1:12" x14ac:dyDescent="0.25">
      <c r="A20" s="4">
        <v>18</v>
      </c>
      <c r="B20" s="4" t="s">
        <v>65</v>
      </c>
      <c r="C20" s="5">
        <v>299139</v>
      </c>
      <c r="D20" s="5">
        <v>21946</v>
      </c>
      <c r="E20" s="5">
        <v>321085</v>
      </c>
      <c r="F20" s="6">
        <v>1724372846.0600002</v>
      </c>
      <c r="G20" s="5">
        <v>21620</v>
      </c>
      <c r="H20" s="7">
        <f t="shared" si="0"/>
        <v>6.733419499509476</v>
      </c>
      <c r="I20" s="5">
        <v>227709</v>
      </c>
      <c r="J20" s="8">
        <f t="shared" si="1"/>
        <v>70.918604107946493</v>
      </c>
      <c r="K20" s="5">
        <v>296108</v>
      </c>
      <c r="L20" s="8">
        <f t="shared" si="2"/>
        <v>92.221062958406648</v>
      </c>
    </row>
    <row r="21" spans="1:12" x14ac:dyDescent="0.25">
      <c r="A21" s="4">
        <v>19</v>
      </c>
      <c r="B21" s="4" t="s">
        <v>66</v>
      </c>
      <c r="C21" s="5">
        <v>1027038</v>
      </c>
      <c r="D21" s="5">
        <v>79925</v>
      </c>
      <c r="E21" s="5">
        <v>1106963</v>
      </c>
      <c r="F21" s="6">
        <v>6994461523.7000008</v>
      </c>
      <c r="G21" s="5">
        <v>73818</v>
      </c>
      <c r="H21" s="7">
        <f t="shared" si="0"/>
        <v>6.6685155691743994</v>
      </c>
      <c r="I21" s="5">
        <v>654464</v>
      </c>
      <c r="J21" s="8">
        <f t="shared" si="1"/>
        <v>59.122481961908399</v>
      </c>
      <c r="K21" s="5">
        <v>1031591</v>
      </c>
      <c r="L21" s="8">
        <f t="shared" si="2"/>
        <v>93.191100334880218</v>
      </c>
    </row>
    <row r="22" spans="1:12" x14ac:dyDescent="0.25">
      <c r="A22" s="4">
        <v>20</v>
      </c>
      <c r="B22" s="4" t="s">
        <v>67</v>
      </c>
      <c r="C22" s="5">
        <v>696976</v>
      </c>
      <c r="D22" s="5">
        <v>201463</v>
      </c>
      <c r="E22" s="5">
        <v>898439</v>
      </c>
      <c r="F22" s="6">
        <v>2780487411.5799999</v>
      </c>
      <c r="G22" s="5">
        <v>66502</v>
      </c>
      <c r="H22" s="7">
        <f t="shared" si="0"/>
        <v>7.4019493810932078</v>
      </c>
      <c r="I22" s="5">
        <v>659674</v>
      </c>
      <c r="J22" s="8">
        <f t="shared" si="1"/>
        <v>73.424461760898623</v>
      </c>
      <c r="K22" s="5">
        <v>785319</v>
      </c>
      <c r="L22" s="8">
        <f t="shared" si="2"/>
        <v>87.40927319495259</v>
      </c>
    </row>
    <row r="23" spans="1:12" x14ac:dyDescent="0.25">
      <c r="A23" s="4">
        <v>21</v>
      </c>
      <c r="B23" s="4" t="s">
        <v>68</v>
      </c>
      <c r="C23" s="5">
        <v>756975</v>
      </c>
      <c r="D23" s="5">
        <v>240230</v>
      </c>
      <c r="E23" s="5">
        <v>997205</v>
      </c>
      <c r="F23" s="6">
        <v>6065542366.9299994</v>
      </c>
      <c r="G23" s="5">
        <v>48970</v>
      </c>
      <c r="H23" s="7">
        <f t="shared" si="0"/>
        <v>4.9107254777102005</v>
      </c>
      <c r="I23" s="5">
        <v>783752</v>
      </c>
      <c r="J23" s="8">
        <f t="shared" si="1"/>
        <v>78.594872669110174</v>
      </c>
      <c r="K23" s="5">
        <v>913353</v>
      </c>
      <c r="L23" s="8">
        <f t="shared" si="2"/>
        <v>91.591297677007248</v>
      </c>
    </row>
    <row r="24" spans="1:12" x14ac:dyDescent="0.25">
      <c r="A24" s="4">
        <v>22</v>
      </c>
      <c r="B24" s="4" t="s">
        <v>69</v>
      </c>
      <c r="C24" s="5">
        <v>1212006</v>
      </c>
      <c r="D24" s="5">
        <v>478473</v>
      </c>
      <c r="E24" s="5">
        <v>1690479</v>
      </c>
      <c r="F24" s="6">
        <v>9428720232.0899982</v>
      </c>
      <c r="G24" s="5">
        <v>113710</v>
      </c>
      <c r="H24" s="7">
        <f t="shared" si="0"/>
        <v>6.7264958630068756</v>
      </c>
      <c r="I24" s="5">
        <v>1158380</v>
      </c>
      <c r="J24" s="8">
        <f t="shared" si="1"/>
        <v>68.523773439362444</v>
      </c>
      <c r="K24" s="5">
        <v>1594970</v>
      </c>
      <c r="L24" s="8">
        <f t="shared" si="2"/>
        <v>94.350181220825576</v>
      </c>
    </row>
    <row r="25" spans="1:12" x14ac:dyDescent="0.25">
      <c r="A25" s="4">
        <v>23</v>
      </c>
      <c r="B25" s="4" t="s">
        <v>70</v>
      </c>
      <c r="C25" s="5">
        <v>696483</v>
      </c>
      <c r="D25" s="5">
        <v>201140</v>
      </c>
      <c r="E25" s="5">
        <v>897623</v>
      </c>
      <c r="F25" s="6">
        <v>4837218924.2399998</v>
      </c>
      <c r="G25" s="5">
        <v>54897</v>
      </c>
      <c r="H25" s="7">
        <f t="shared" si="0"/>
        <v>6.1158192247747669</v>
      </c>
      <c r="I25" s="5">
        <v>750022</v>
      </c>
      <c r="J25" s="8">
        <f t="shared" si="1"/>
        <v>83.55645967182214</v>
      </c>
      <c r="K25" s="5">
        <v>812930</v>
      </c>
      <c r="L25" s="8">
        <f t="shared" si="2"/>
        <v>90.564747115437115</v>
      </c>
    </row>
    <row r="26" spans="1:12" x14ac:dyDescent="0.25">
      <c r="A26" s="4">
        <v>24</v>
      </c>
      <c r="B26" s="4" t="s">
        <v>71</v>
      </c>
      <c r="C26" s="5">
        <v>370237</v>
      </c>
      <c r="D26" s="5">
        <v>453173</v>
      </c>
      <c r="E26" s="5">
        <v>823410</v>
      </c>
      <c r="F26" s="6">
        <v>4653554019.3900003</v>
      </c>
      <c r="G26" s="5">
        <v>56105</v>
      </c>
      <c r="H26" s="7">
        <f t="shared" si="0"/>
        <v>6.813737992008841</v>
      </c>
      <c r="I26" s="5">
        <v>615070</v>
      </c>
      <c r="J26" s="8">
        <f t="shared" si="1"/>
        <v>74.69790262445197</v>
      </c>
      <c r="K26" s="5">
        <v>750201</v>
      </c>
      <c r="L26" s="8">
        <f t="shared" si="2"/>
        <v>91.109046526031989</v>
      </c>
    </row>
    <row r="27" spans="1:12" x14ac:dyDescent="0.25">
      <c r="A27" s="4">
        <v>25</v>
      </c>
      <c r="B27" s="4" t="s">
        <v>72</v>
      </c>
      <c r="C27" s="5">
        <v>1504857</v>
      </c>
      <c r="D27" s="5">
        <v>374415</v>
      </c>
      <c r="E27" s="5">
        <v>1879272</v>
      </c>
      <c r="F27" s="6">
        <v>10279166388.800001</v>
      </c>
      <c r="G27" s="5">
        <v>116419</v>
      </c>
      <c r="H27" s="7">
        <f t="shared" si="0"/>
        <v>6.1948988757348591</v>
      </c>
      <c r="I27" s="5">
        <v>1229758</v>
      </c>
      <c r="J27" s="8">
        <f t="shared" si="1"/>
        <v>65.437999395510602</v>
      </c>
      <c r="K27" s="5">
        <v>1754597</v>
      </c>
      <c r="L27" s="8">
        <f t="shared" si="2"/>
        <v>93.36578206880111</v>
      </c>
    </row>
    <row r="28" spans="1:12" x14ac:dyDescent="0.25">
      <c r="A28" s="4">
        <v>26</v>
      </c>
      <c r="B28" s="15" t="s">
        <v>73</v>
      </c>
      <c r="C28" s="5">
        <v>950868</v>
      </c>
      <c r="D28" s="5">
        <v>256302</v>
      </c>
      <c r="E28" s="5">
        <v>1207170</v>
      </c>
      <c r="F28" s="5">
        <v>9803808529.5700016</v>
      </c>
      <c r="G28" s="5">
        <v>73654</v>
      </c>
      <c r="H28" s="7">
        <f t="shared" si="0"/>
        <v>6.101377602160424</v>
      </c>
      <c r="I28" s="5">
        <v>771480</v>
      </c>
      <c r="J28" s="8">
        <f t="shared" si="1"/>
        <v>63.908148810855138</v>
      </c>
      <c r="K28" s="5">
        <v>1118933</v>
      </c>
      <c r="L28" s="8">
        <f t="shared" si="2"/>
        <v>92.690590389091838</v>
      </c>
    </row>
    <row r="29" spans="1:12" x14ac:dyDescent="0.25">
      <c r="A29" s="4">
        <v>27</v>
      </c>
      <c r="B29" s="15" t="s">
        <v>74</v>
      </c>
      <c r="C29" s="5">
        <v>584857</v>
      </c>
      <c r="D29" s="5">
        <v>43785</v>
      </c>
      <c r="E29" s="5">
        <v>628642</v>
      </c>
      <c r="F29" s="5">
        <v>1755125632.0799999</v>
      </c>
      <c r="G29" s="5">
        <v>32130</v>
      </c>
      <c r="H29" s="7">
        <f t="shared" si="0"/>
        <v>5.1110170812640581</v>
      </c>
      <c r="I29" s="5">
        <v>495097</v>
      </c>
      <c r="J29" s="8">
        <f t="shared" si="1"/>
        <v>78.756589601076612</v>
      </c>
      <c r="K29" s="5">
        <v>568719</v>
      </c>
      <c r="L29" s="8">
        <f t="shared" si="2"/>
        <v>90.467865653265292</v>
      </c>
    </row>
    <row r="30" spans="1:12" x14ac:dyDescent="0.25">
      <c r="A30" s="4">
        <v>28</v>
      </c>
      <c r="B30" s="15" t="s">
        <v>75</v>
      </c>
      <c r="C30" s="5">
        <v>626545</v>
      </c>
      <c r="D30" s="5">
        <v>73493</v>
      </c>
      <c r="E30" s="5">
        <v>700038</v>
      </c>
      <c r="F30" s="5">
        <v>5009710973.0100012</v>
      </c>
      <c r="G30" s="5">
        <v>45899</v>
      </c>
      <c r="H30" s="7">
        <f t="shared" si="0"/>
        <v>6.5566440678934574</v>
      </c>
      <c r="I30" s="5">
        <v>545336</v>
      </c>
      <c r="J30" s="8">
        <f t="shared" si="1"/>
        <v>77.900913950385544</v>
      </c>
      <c r="K30" s="5">
        <v>639719</v>
      </c>
      <c r="L30" s="8">
        <f t="shared" si="2"/>
        <v>91.383467754607608</v>
      </c>
    </row>
    <row r="31" spans="1:12" x14ac:dyDescent="0.25">
      <c r="A31" s="4">
        <v>29</v>
      </c>
      <c r="B31" s="15" t="s">
        <v>76</v>
      </c>
      <c r="C31" s="5">
        <v>459911</v>
      </c>
      <c r="D31" s="5">
        <v>247824</v>
      </c>
      <c r="E31" s="5">
        <v>707735</v>
      </c>
      <c r="F31" s="5">
        <v>4918140960.2599993</v>
      </c>
      <c r="G31" s="5">
        <v>40170</v>
      </c>
      <c r="H31" s="7">
        <f t="shared" si="0"/>
        <v>5.675853250157191</v>
      </c>
      <c r="I31" s="5">
        <v>569130</v>
      </c>
      <c r="J31" s="8">
        <f t="shared" si="1"/>
        <v>80.415692314213643</v>
      </c>
      <c r="K31" s="5">
        <v>634847</v>
      </c>
      <c r="L31" s="8">
        <f t="shared" si="2"/>
        <v>89.701229980147929</v>
      </c>
    </row>
    <row r="32" spans="1:12" x14ac:dyDescent="0.25">
      <c r="A32" s="4">
        <v>30</v>
      </c>
      <c r="B32" s="15" t="s">
        <v>77</v>
      </c>
      <c r="C32" s="5">
        <v>1015926</v>
      </c>
      <c r="D32" s="5">
        <v>331844</v>
      </c>
      <c r="E32" s="5">
        <v>1347770</v>
      </c>
      <c r="F32" s="5">
        <v>8354533286.46</v>
      </c>
      <c r="G32" s="5">
        <v>89776</v>
      </c>
      <c r="H32" s="7">
        <f t="shared" si="0"/>
        <v>6.6610771867603518</v>
      </c>
      <c r="I32" s="5">
        <v>1008338</v>
      </c>
      <c r="J32" s="8">
        <f t="shared" si="1"/>
        <v>74.815287474865883</v>
      </c>
      <c r="K32" s="5">
        <v>1227538</v>
      </c>
      <c r="L32" s="8">
        <f t="shared" si="2"/>
        <v>91.079190069522241</v>
      </c>
    </row>
    <row r="33" spans="1:12" x14ac:dyDescent="0.25">
      <c r="A33" s="4">
        <v>31</v>
      </c>
      <c r="B33" s="15" t="s">
        <v>78</v>
      </c>
      <c r="C33" s="5">
        <v>535578</v>
      </c>
      <c r="D33" s="5">
        <v>62180</v>
      </c>
      <c r="E33" s="5">
        <v>597758</v>
      </c>
      <c r="F33" s="5">
        <v>4531864057.9200001</v>
      </c>
      <c r="G33" s="5">
        <v>36338</v>
      </c>
      <c r="H33" s="7">
        <f t="shared" si="0"/>
        <v>6.0790487120205841</v>
      </c>
      <c r="I33" s="5">
        <v>389281</v>
      </c>
      <c r="J33" s="8">
        <f t="shared" si="1"/>
        <v>65.123511521384913</v>
      </c>
      <c r="K33" s="5">
        <v>554123</v>
      </c>
      <c r="L33" s="8">
        <f t="shared" si="2"/>
        <v>92.700223167234896</v>
      </c>
    </row>
    <row r="34" spans="1:12" x14ac:dyDescent="0.25">
      <c r="A34" s="4">
        <v>32</v>
      </c>
      <c r="B34" s="15" t="s">
        <v>79</v>
      </c>
      <c r="C34" s="5">
        <v>554068</v>
      </c>
      <c r="D34" s="5">
        <v>217973</v>
      </c>
      <c r="E34" s="5">
        <v>772041</v>
      </c>
      <c r="F34" s="5">
        <v>5929477215.1499996</v>
      </c>
      <c r="G34" s="5">
        <v>44246</v>
      </c>
      <c r="H34" s="7">
        <f t="shared" si="0"/>
        <v>5.7310427814066873</v>
      </c>
      <c r="I34" s="5">
        <v>624753</v>
      </c>
      <c r="J34" s="8">
        <f t="shared" si="1"/>
        <v>80.922256719526558</v>
      </c>
      <c r="K34" s="5">
        <v>720095</v>
      </c>
      <c r="L34" s="8">
        <f t="shared" si="2"/>
        <v>93.271600860576058</v>
      </c>
    </row>
    <row r="35" spans="1:12" x14ac:dyDescent="0.25">
      <c r="A35" s="4">
        <v>33</v>
      </c>
      <c r="B35" s="15" t="s">
        <v>80</v>
      </c>
      <c r="C35" s="5">
        <v>1562612</v>
      </c>
      <c r="D35" s="5">
        <v>172433</v>
      </c>
      <c r="E35" s="5">
        <v>1735045</v>
      </c>
      <c r="F35" s="5">
        <v>10363902116.230001</v>
      </c>
      <c r="G35" s="5">
        <v>193623</v>
      </c>
      <c r="H35" s="7">
        <f t="shared" si="0"/>
        <v>11.159537648879423</v>
      </c>
      <c r="I35" s="5">
        <v>1168343</v>
      </c>
      <c r="J35" s="8">
        <f t="shared" si="1"/>
        <v>67.337907662337287</v>
      </c>
      <c r="K35" s="5">
        <v>1612081</v>
      </c>
      <c r="L35" s="8">
        <f t="shared" si="2"/>
        <v>92.912921566875781</v>
      </c>
    </row>
    <row r="36" spans="1:12" x14ac:dyDescent="0.25">
      <c r="A36" s="9" t="s">
        <v>46</v>
      </c>
      <c r="B36" s="9"/>
      <c r="C36" s="10">
        <f>SUM(C3:C35)</f>
        <v>28909584</v>
      </c>
      <c r="D36" s="10">
        <f t="shared" ref="D36:G36" si="3">SUM(D3:D35)</f>
        <v>8787617</v>
      </c>
      <c r="E36" s="10">
        <f t="shared" si="3"/>
        <v>37697201</v>
      </c>
      <c r="F36" s="11">
        <f t="shared" si="3"/>
        <v>214147179866.92001</v>
      </c>
      <c r="G36" s="10">
        <f t="shared" si="3"/>
        <v>2613661</v>
      </c>
      <c r="H36" s="7">
        <f t="shared" si="0"/>
        <v>6.933302554744051</v>
      </c>
      <c r="I36" s="10">
        <v>27973201</v>
      </c>
      <c r="J36" s="8">
        <f t="shared" si="1"/>
        <v>74.204981425544034</v>
      </c>
      <c r="K36" s="10">
        <v>34700166</v>
      </c>
      <c r="L36" s="8">
        <f t="shared" si="2"/>
        <v>92.049714778558752</v>
      </c>
    </row>
  </sheetData>
  <mergeCells count="2">
    <mergeCell ref="A1:L1"/>
    <mergeCell ref="A36:B3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919DB6-03D7-4811-B755-E9940E0A44EC}">
  <dimension ref="A1:E39"/>
  <sheetViews>
    <sheetView topLeftCell="A21" workbookViewId="0">
      <selection activeCell="E48" sqref="E48"/>
    </sheetView>
  </sheetViews>
  <sheetFormatPr defaultRowHeight="15" x14ac:dyDescent="0.25"/>
  <cols>
    <col min="1" max="1" width="5.85546875" bestFit="1" customWidth="1"/>
    <col min="2" max="2" width="28.7109375" bestFit="1" customWidth="1"/>
    <col min="3" max="3" width="25.28515625" customWidth="1"/>
    <col min="4" max="4" width="24.7109375" customWidth="1"/>
    <col min="5" max="5" width="18.5703125" customWidth="1"/>
  </cols>
  <sheetData>
    <row r="1" spans="1:5" ht="18.75" x14ac:dyDescent="0.3">
      <c r="A1" s="1" t="s">
        <v>81</v>
      </c>
      <c r="B1" s="1"/>
      <c r="C1" s="1"/>
      <c r="D1" s="1"/>
      <c r="E1" s="1"/>
    </row>
    <row r="2" spans="1:5" x14ac:dyDescent="0.25">
      <c r="A2" s="16" t="s">
        <v>94</v>
      </c>
      <c r="B2" s="17"/>
      <c r="C2" s="17"/>
      <c r="D2" s="17"/>
      <c r="E2" s="18"/>
    </row>
    <row r="3" spans="1:5" x14ac:dyDescent="0.25">
      <c r="A3" s="19" t="s">
        <v>82</v>
      </c>
      <c r="B3" s="19" t="s">
        <v>83</v>
      </c>
      <c r="C3" s="20" t="s">
        <v>84</v>
      </c>
      <c r="D3" s="20"/>
      <c r="E3" s="20"/>
    </row>
    <row r="4" spans="1:5" x14ac:dyDescent="0.25">
      <c r="A4" s="19"/>
      <c r="B4" s="19"/>
      <c r="C4" s="10" t="s">
        <v>85</v>
      </c>
      <c r="D4" s="10" t="s">
        <v>86</v>
      </c>
      <c r="E4" s="10" t="s">
        <v>87</v>
      </c>
    </row>
    <row r="5" spans="1:5" x14ac:dyDescent="0.25">
      <c r="A5" s="9" t="s">
        <v>88</v>
      </c>
      <c r="B5" s="9"/>
      <c r="C5" s="9"/>
      <c r="D5" s="9"/>
      <c r="E5" s="9"/>
    </row>
    <row r="6" spans="1:5" x14ac:dyDescent="0.25">
      <c r="A6" s="4">
        <v>1</v>
      </c>
      <c r="B6" s="4" t="s">
        <v>14</v>
      </c>
      <c r="C6" s="5">
        <f>VLOOKUP(B6,'[1]Bankwise PMSBY 01102025'!$B$4:$D$30,3,0)</f>
        <v>5102128</v>
      </c>
      <c r="D6" s="5">
        <v>2160614</v>
      </c>
      <c r="E6" s="5">
        <f>C6+D6</f>
        <v>7262742</v>
      </c>
    </row>
    <row r="7" spans="1:5" x14ac:dyDescent="0.25">
      <c r="A7" s="4">
        <v>2</v>
      </c>
      <c r="B7" s="4" t="s">
        <v>16</v>
      </c>
      <c r="C7" s="5">
        <f>VLOOKUP(B7,'[1]Bankwise PMSBY 01102025'!$B$4:$D$30,3,0)</f>
        <v>532644</v>
      </c>
      <c r="D7" s="5">
        <v>249081</v>
      </c>
      <c r="E7" s="5">
        <f t="shared" ref="E7:E17" si="0">C7+D7</f>
        <v>781725</v>
      </c>
    </row>
    <row r="8" spans="1:5" x14ac:dyDescent="0.25">
      <c r="A8" s="4">
        <v>3</v>
      </c>
      <c r="B8" s="4" t="s">
        <v>17</v>
      </c>
      <c r="C8" s="5">
        <f>VLOOKUP(B8,'[1]Bankwise PMSBY 01102025'!$B$4:$D$30,3,0)</f>
        <v>80270</v>
      </c>
      <c r="D8" s="5">
        <v>37206</v>
      </c>
      <c r="E8" s="5">
        <f t="shared" si="0"/>
        <v>117476</v>
      </c>
    </row>
    <row r="9" spans="1:5" x14ac:dyDescent="0.25">
      <c r="A9" s="4">
        <v>4</v>
      </c>
      <c r="B9" s="4" t="s">
        <v>18</v>
      </c>
      <c r="C9" s="5">
        <f>VLOOKUP(B9,'[1]Bankwise PMSBY 01102025'!$B$4:$D$30,3,0)</f>
        <v>640854</v>
      </c>
      <c r="D9" s="5">
        <v>280220</v>
      </c>
      <c r="E9" s="5">
        <f t="shared" si="0"/>
        <v>921074</v>
      </c>
    </row>
    <row r="10" spans="1:5" x14ac:dyDescent="0.25">
      <c r="A10" s="4">
        <v>5</v>
      </c>
      <c r="B10" s="4" t="s">
        <v>19</v>
      </c>
      <c r="C10" s="5">
        <f>VLOOKUP(B10,'[1]Bankwise PMSBY 01102025'!$B$4:$D$30,3,0)</f>
        <v>545445</v>
      </c>
      <c r="D10" s="5">
        <v>230061</v>
      </c>
      <c r="E10" s="5">
        <f t="shared" si="0"/>
        <v>775506</v>
      </c>
    </row>
    <row r="11" spans="1:5" x14ac:dyDescent="0.25">
      <c r="A11" s="4">
        <v>6</v>
      </c>
      <c r="B11" s="4" t="s">
        <v>20</v>
      </c>
      <c r="C11" s="5">
        <f>VLOOKUP(B11,'[1]Bankwise PMSBY 01102025'!$B$4:$D$30,3,0)</f>
        <v>317536</v>
      </c>
      <c r="D11" s="5">
        <v>138682</v>
      </c>
      <c r="E11" s="5">
        <f t="shared" si="0"/>
        <v>456218</v>
      </c>
    </row>
    <row r="12" spans="1:5" x14ac:dyDescent="0.25">
      <c r="A12" s="4">
        <v>7</v>
      </c>
      <c r="B12" s="4" t="s">
        <v>21</v>
      </c>
      <c r="C12" s="5">
        <f>VLOOKUP(B12,'[1]Bankwise PMSBY 01102025'!$B$4:$D$30,3,0)</f>
        <v>149796</v>
      </c>
      <c r="D12" s="5">
        <v>70472</v>
      </c>
      <c r="E12" s="5">
        <f t="shared" si="0"/>
        <v>220268</v>
      </c>
    </row>
    <row r="13" spans="1:5" x14ac:dyDescent="0.25">
      <c r="A13" s="4">
        <v>8</v>
      </c>
      <c r="B13" s="4" t="s">
        <v>22</v>
      </c>
      <c r="C13" s="5">
        <f>VLOOKUP(B13,'[1]Bankwise PMSBY 01102025'!$B$4:$D$30,3,0)</f>
        <v>186142</v>
      </c>
      <c r="D13" s="5">
        <v>65304</v>
      </c>
      <c r="E13" s="5">
        <f t="shared" si="0"/>
        <v>251446</v>
      </c>
    </row>
    <row r="14" spans="1:5" x14ac:dyDescent="0.25">
      <c r="A14" s="4">
        <v>9</v>
      </c>
      <c r="B14" s="4" t="s">
        <v>23</v>
      </c>
      <c r="C14" s="5">
        <f>VLOOKUP(B14,'[1]Bankwise PMSBY 01102025'!$B$4:$D$30,3,0)</f>
        <v>2590843</v>
      </c>
      <c r="D14" s="5">
        <v>539863</v>
      </c>
      <c r="E14" s="5">
        <f t="shared" si="0"/>
        <v>3130706</v>
      </c>
    </row>
    <row r="15" spans="1:5" x14ac:dyDescent="0.25">
      <c r="A15" s="4">
        <v>10</v>
      </c>
      <c r="B15" s="4" t="s">
        <v>24</v>
      </c>
      <c r="C15" s="5">
        <v>9039168</v>
      </c>
      <c r="D15" s="5">
        <v>4860488</v>
      </c>
      <c r="E15" s="5">
        <f t="shared" si="0"/>
        <v>13899656</v>
      </c>
    </row>
    <row r="16" spans="1:5" x14ac:dyDescent="0.25">
      <c r="A16" s="4">
        <v>11</v>
      </c>
      <c r="B16" s="4" t="s">
        <v>25</v>
      </c>
      <c r="C16" s="5">
        <f>VLOOKUP(B16,'[1]Bankwise PMSBY 01102025'!$B$4:$D$30,3,0)</f>
        <v>556648</v>
      </c>
      <c r="D16" s="5">
        <v>282686</v>
      </c>
      <c r="E16" s="5">
        <f t="shared" si="0"/>
        <v>839334</v>
      </c>
    </row>
    <row r="17" spans="1:5" x14ac:dyDescent="0.25">
      <c r="A17" s="4">
        <v>12</v>
      </c>
      <c r="B17" s="4" t="s">
        <v>26</v>
      </c>
      <c r="C17" s="5">
        <f>VLOOKUP(B17,'[1]Bankwise PMSBY 01102025'!$B$4:$D$30,3,0)</f>
        <v>742333</v>
      </c>
      <c r="D17" s="5">
        <v>264044</v>
      </c>
      <c r="E17" s="5">
        <f t="shared" si="0"/>
        <v>1006377</v>
      </c>
    </row>
    <row r="18" spans="1:5" x14ac:dyDescent="0.25">
      <c r="A18" s="9" t="s">
        <v>89</v>
      </c>
      <c r="B18" s="9"/>
      <c r="C18" s="10">
        <f>SUM(C6:C17)</f>
        <v>20483807</v>
      </c>
      <c r="D18" s="10">
        <f t="shared" ref="D18:E18" si="1">SUM(D6:D17)</f>
        <v>9178721</v>
      </c>
      <c r="E18" s="10">
        <f t="shared" si="1"/>
        <v>29662528</v>
      </c>
    </row>
    <row r="19" spans="1:5" x14ac:dyDescent="0.25">
      <c r="A19" s="9" t="s">
        <v>90</v>
      </c>
      <c r="B19" s="9"/>
      <c r="C19" s="9"/>
      <c r="D19" s="9"/>
      <c r="E19" s="9"/>
    </row>
    <row r="20" spans="1:5" x14ac:dyDescent="0.25">
      <c r="A20" s="4">
        <v>13</v>
      </c>
      <c r="B20" s="4" t="s">
        <v>28</v>
      </c>
      <c r="C20" s="5">
        <f>VLOOKUP(B20,'[1]Bankwise PMSBY 01102025'!$B$4:$D$30,3,0)</f>
        <v>35513</v>
      </c>
      <c r="D20" s="5">
        <v>11774</v>
      </c>
      <c r="E20" s="5">
        <f t="shared" ref="E20:E34" si="2">C20+D20</f>
        <v>47287</v>
      </c>
    </row>
    <row r="21" spans="1:5" x14ac:dyDescent="0.25">
      <c r="A21" s="4">
        <v>14</v>
      </c>
      <c r="B21" s="4" t="s">
        <v>30</v>
      </c>
      <c r="C21" s="5">
        <f>VLOOKUP(B21,'[1]Bankwise PMSBY 01102025'!$B$4:$D$30,3,0)</f>
        <v>674</v>
      </c>
      <c r="D21" s="5">
        <v>483</v>
      </c>
      <c r="E21" s="5">
        <f t="shared" si="2"/>
        <v>1157</v>
      </c>
    </row>
    <row r="22" spans="1:5" x14ac:dyDescent="0.25">
      <c r="A22" s="4">
        <v>15</v>
      </c>
      <c r="B22" s="4" t="s">
        <v>31</v>
      </c>
      <c r="C22" s="5">
        <f>VLOOKUP(B22,'[1]Bankwise PMSBY 01102025'!$B$4:$D$30,3,0)</f>
        <v>2175</v>
      </c>
      <c r="D22" s="5">
        <v>1102</v>
      </c>
      <c r="E22" s="5">
        <f t="shared" si="2"/>
        <v>3277</v>
      </c>
    </row>
    <row r="23" spans="1:5" x14ac:dyDescent="0.25">
      <c r="A23" s="4">
        <v>16</v>
      </c>
      <c r="B23" s="4" t="s">
        <v>32</v>
      </c>
      <c r="C23" s="5">
        <f>VLOOKUP(B23,'[1]Bankwise PMSBY 01102025'!$B$4:$D$30,3,0)</f>
        <v>381453</v>
      </c>
      <c r="D23" s="5">
        <v>84221</v>
      </c>
      <c r="E23" s="5">
        <f t="shared" si="2"/>
        <v>465674</v>
      </c>
    </row>
    <row r="24" spans="1:5" x14ac:dyDescent="0.25">
      <c r="A24" s="4">
        <v>17</v>
      </c>
      <c r="B24" s="4" t="s">
        <v>33</v>
      </c>
      <c r="C24" s="5">
        <f>VLOOKUP(B24,'[1]Bankwise PMSBY 01102025'!$B$4:$D$30,3,0)</f>
        <v>526873</v>
      </c>
      <c r="D24" s="5">
        <v>35952</v>
      </c>
      <c r="E24" s="5">
        <f t="shared" si="2"/>
        <v>562825</v>
      </c>
    </row>
    <row r="25" spans="1:5" x14ac:dyDescent="0.25">
      <c r="A25" s="4">
        <v>18</v>
      </c>
      <c r="B25" s="4" t="s">
        <v>34</v>
      </c>
      <c r="C25" s="5">
        <f>VLOOKUP(B25,'[1]Bankwise PMSBY 01102025'!$B$4:$D$30,3,0)</f>
        <v>100116</v>
      </c>
      <c r="D25" s="5">
        <v>47503</v>
      </c>
      <c r="E25" s="5">
        <f t="shared" si="2"/>
        <v>147619</v>
      </c>
    </row>
    <row r="26" spans="1:5" x14ac:dyDescent="0.25">
      <c r="A26" s="4">
        <v>19</v>
      </c>
      <c r="B26" s="4" t="s">
        <v>91</v>
      </c>
      <c r="C26" s="5">
        <f>VLOOKUP(B26,'[1]Bankwise PMSBY 01102025'!$B$4:$D$30,3,0)</f>
        <v>13092</v>
      </c>
      <c r="D26" s="5">
        <v>2937</v>
      </c>
      <c r="E26" s="5">
        <f t="shared" si="2"/>
        <v>16029</v>
      </c>
    </row>
    <row r="27" spans="1:5" x14ac:dyDescent="0.25">
      <c r="A27" s="4">
        <v>20</v>
      </c>
      <c r="B27" s="4" t="s">
        <v>35</v>
      </c>
      <c r="C27" s="5">
        <f>VLOOKUP(B27,'[1]Bankwise PMSBY 01102025'!$B$4:$D$30,3,0)</f>
        <v>8120</v>
      </c>
      <c r="D27" s="5">
        <v>923</v>
      </c>
      <c r="E27" s="5">
        <f t="shared" si="2"/>
        <v>9043</v>
      </c>
    </row>
    <row r="28" spans="1:5" x14ac:dyDescent="0.25">
      <c r="A28" s="4">
        <v>21</v>
      </c>
      <c r="B28" s="4" t="s">
        <v>36</v>
      </c>
      <c r="C28" s="5">
        <f>VLOOKUP(B28,'[1]Bankwise PMSBY 01102025'!$B$4:$D$30,3,0)</f>
        <v>150</v>
      </c>
      <c r="D28" s="5">
        <v>92</v>
      </c>
      <c r="E28" s="5">
        <f t="shared" si="2"/>
        <v>242</v>
      </c>
    </row>
    <row r="29" spans="1:5" x14ac:dyDescent="0.25">
      <c r="A29" s="4">
        <v>22</v>
      </c>
      <c r="B29" s="4" t="s">
        <v>37</v>
      </c>
      <c r="C29" s="5">
        <f>VLOOKUP(B29,'[1]Bankwise PMSBY 01102025'!$B$4:$D$30,3,0)</f>
        <v>435</v>
      </c>
      <c r="D29" s="5">
        <v>222</v>
      </c>
      <c r="E29" s="5">
        <f t="shared" si="2"/>
        <v>657</v>
      </c>
    </row>
    <row r="30" spans="1:5" x14ac:dyDescent="0.25">
      <c r="A30" s="4">
        <v>23</v>
      </c>
      <c r="B30" s="4" t="s">
        <v>38</v>
      </c>
      <c r="C30" s="5">
        <f>VLOOKUP(B30,'[1]Bankwise PMSBY 01102025'!$B$4:$D$30,3,0)</f>
        <v>21259</v>
      </c>
      <c r="D30" s="5">
        <v>8671</v>
      </c>
      <c r="E30" s="5">
        <f t="shared" si="2"/>
        <v>29930</v>
      </c>
    </row>
    <row r="31" spans="1:5" x14ac:dyDescent="0.25">
      <c r="A31" s="4">
        <v>24</v>
      </c>
      <c r="B31" s="4" t="s">
        <v>39</v>
      </c>
      <c r="C31" s="5">
        <f>VLOOKUP(B31,'[1]Bankwise PMSBY 01102025'!$B$4:$D$30,3,0)</f>
        <v>693</v>
      </c>
      <c r="D31" s="5">
        <v>272</v>
      </c>
      <c r="E31" s="5">
        <f t="shared" si="2"/>
        <v>965</v>
      </c>
    </row>
    <row r="32" spans="1:5" x14ac:dyDescent="0.25">
      <c r="A32" s="4">
        <v>25</v>
      </c>
      <c r="B32" s="4" t="s">
        <v>40</v>
      </c>
      <c r="C32" s="5">
        <f>VLOOKUP(B32,'[1]Bankwise PMSBY 01102025'!$B$4:$D$30,3,0)</f>
        <v>1086</v>
      </c>
      <c r="D32" s="5">
        <v>209</v>
      </c>
      <c r="E32" s="5">
        <f t="shared" si="2"/>
        <v>1295</v>
      </c>
    </row>
    <row r="33" spans="1:5" x14ac:dyDescent="0.25">
      <c r="A33" s="4">
        <v>26</v>
      </c>
      <c r="B33" s="4" t="s">
        <v>92</v>
      </c>
      <c r="C33" s="5">
        <f>VLOOKUP(B33,'[1]Bankwise PMSBY 01102025'!$B$4:$D$30,3,0)</f>
        <v>1468</v>
      </c>
      <c r="D33" s="5">
        <v>383</v>
      </c>
      <c r="E33" s="5">
        <f t="shared" si="2"/>
        <v>1851</v>
      </c>
    </row>
    <row r="34" spans="1:5" x14ac:dyDescent="0.25">
      <c r="A34" s="4">
        <v>27</v>
      </c>
      <c r="B34" s="4" t="s">
        <v>41</v>
      </c>
      <c r="C34" s="5">
        <f>VLOOKUP(B34,'[1]Bankwise PMSBY 01102025'!$B$4:$D$30,3,0)</f>
        <v>20382</v>
      </c>
      <c r="D34" s="5">
        <v>3583</v>
      </c>
      <c r="E34" s="5">
        <f t="shared" si="2"/>
        <v>23965</v>
      </c>
    </row>
    <row r="35" spans="1:5" x14ac:dyDescent="0.25">
      <c r="A35" s="9" t="s">
        <v>89</v>
      </c>
      <c r="B35" s="9"/>
      <c r="C35" s="10">
        <f>SUM(C20:C34)</f>
        <v>1113489</v>
      </c>
      <c r="D35" s="10">
        <f t="shared" ref="D35:E35" si="3">SUM(D20:D34)</f>
        <v>198327</v>
      </c>
      <c r="E35" s="10">
        <f t="shared" si="3"/>
        <v>1311816</v>
      </c>
    </row>
    <row r="36" spans="1:5" x14ac:dyDescent="0.25">
      <c r="A36" s="9" t="s">
        <v>93</v>
      </c>
      <c r="B36" s="9"/>
      <c r="C36" s="9"/>
      <c r="D36" s="9"/>
      <c r="E36" s="9"/>
    </row>
    <row r="37" spans="1:5" x14ac:dyDescent="0.25">
      <c r="A37" s="4">
        <v>26</v>
      </c>
      <c r="B37" s="4" t="s">
        <v>43</v>
      </c>
      <c r="C37" s="5">
        <v>6816169</v>
      </c>
      <c r="D37" s="21">
        <v>3225962</v>
      </c>
      <c r="E37" s="5">
        <f t="shared" ref="E37" si="4">C37+D37</f>
        <v>10042131</v>
      </c>
    </row>
    <row r="38" spans="1:5" x14ac:dyDescent="0.25">
      <c r="A38" s="9" t="s">
        <v>89</v>
      </c>
      <c r="B38" s="9"/>
      <c r="C38" s="10">
        <f>SUM(C37)</f>
        <v>6816169</v>
      </c>
      <c r="D38" s="10">
        <f t="shared" ref="D38:E38" si="5">SUM(D37)</f>
        <v>3225962</v>
      </c>
      <c r="E38" s="10">
        <f t="shared" si="5"/>
        <v>10042131</v>
      </c>
    </row>
    <row r="39" spans="1:5" x14ac:dyDescent="0.25">
      <c r="A39" s="9" t="s">
        <v>46</v>
      </c>
      <c r="B39" s="9"/>
      <c r="C39" s="10">
        <f>C18+C35+C38</f>
        <v>28413465</v>
      </c>
      <c r="D39" s="10">
        <f t="shared" ref="D39:E39" si="6">D18+D35+D38</f>
        <v>12603010</v>
      </c>
      <c r="E39" s="10">
        <f t="shared" si="6"/>
        <v>41016475</v>
      </c>
    </row>
  </sheetData>
  <mergeCells count="12">
    <mergeCell ref="A18:B18"/>
    <mergeCell ref="A19:E19"/>
    <mergeCell ref="A35:B35"/>
    <mergeCell ref="A36:E36"/>
    <mergeCell ref="A38:B38"/>
    <mergeCell ref="A39:B39"/>
    <mergeCell ref="A1:E1"/>
    <mergeCell ref="A2:E2"/>
    <mergeCell ref="A3:A4"/>
    <mergeCell ref="B3:B4"/>
    <mergeCell ref="C3:E3"/>
    <mergeCell ref="A5:E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799F30-476A-4A1E-BBB5-CE868DF7F4F9}">
  <dimension ref="A1:E38"/>
  <sheetViews>
    <sheetView workbookViewId="0">
      <selection activeCell="G8" sqref="G8"/>
    </sheetView>
  </sheetViews>
  <sheetFormatPr defaultRowHeight="15" x14ac:dyDescent="0.25"/>
  <cols>
    <col min="1" max="1" width="5.85546875" bestFit="1" customWidth="1"/>
    <col min="2" max="2" width="19.28515625" customWidth="1"/>
    <col min="3" max="3" width="22.7109375" customWidth="1"/>
    <col min="4" max="4" width="22.85546875" customWidth="1"/>
    <col min="5" max="5" width="23.28515625" customWidth="1"/>
  </cols>
  <sheetData>
    <row r="1" spans="1:5" ht="18.75" x14ac:dyDescent="0.3">
      <c r="A1" s="1" t="s">
        <v>81</v>
      </c>
      <c r="B1" s="1"/>
      <c r="C1" s="1"/>
      <c r="D1" s="1"/>
      <c r="E1" s="1"/>
    </row>
    <row r="2" spans="1:5" x14ac:dyDescent="0.25">
      <c r="A2" s="16" t="s">
        <v>96</v>
      </c>
      <c r="B2" s="17"/>
      <c r="C2" s="17"/>
      <c r="D2" s="17"/>
      <c r="E2" s="18"/>
    </row>
    <row r="3" spans="1:5" x14ac:dyDescent="0.25">
      <c r="A3" s="19" t="s">
        <v>82</v>
      </c>
      <c r="B3" s="19" t="s">
        <v>95</v>
      </c>
      <c r="C3" s="20" t="s">
        <v>84</v>
      </c>
      <c r="D3" s="20"/>
      <c r="E3" s="20"/>
    </row>
    <row r="4" spans="1:5" x14ac:dyDescent="0.25">
      <c r="A4" s="19"/>
      <c r="B4" s="19"/>
      <c r="C4" s="10" t="s">
        <v>85</v>
      </c>
      <c r="D4" s="10" t="s">
        <v>86</v>
      </c>
      <c r="E4" s="10" t="s">
        <v>87</v>
      </c>
    </row>
    <row r="5" spans="1:5" x14ac:dyDescent="0.25">
      <c r="A5" s="22">
        <v>1</v>
      </c>
      <c r="B5" s="23" t="s">
        <v>48</v>
      </c>
      <c r="C5" s="24">
        <v>1196243</v>
      </c>
      <c r="D5" s="5">
        <v>629085</v>
      </c>
      <c r="E5" s="5">
        <f>C5+D5</f>
        <v>1825328</v>
      </c>
    </row>
    <row r="6" spans="1:5" x14ac:dyDescent="0.25">
      <c r="A6" s="22">
        <v>2</v>
      </c>
      <c r="B6" s="23" t="s">
        <v>49</v>
      </c>
      <c r="C6" s="24">
        <v>1522645</v>
      </c>
      <c r="D6" s="5">
        <v>577743</v>
      </c>
      <c r="E6" s="5">
        <f t="shared" ref="E6:E37" si="0">C6+D6</f>
        <v>2100388</v>
      </c>
    </row>
    <row r="7" spans="1:5" x14ac:dyDescent="0.25">
      <c r="A7" s="22">
        <v>3</v>
      </c>
      <c r="B7" s="23" t="s">
        <v>50</v>
      </c>
      <c r="C7" s="24">
        <v>724081</v>
      </c>
      <c r="D7" s="5">
        <v>285988</v>
      </c>
      <c r="E7" s="5">
        <f t="shared" si="0"/>
        <v>1010069</v>
      </c>
    </row>
    <row r="8" spans="1:5" x14ac:dyDescent="0.25">
      <c r="A8" s="22">
        <v>4</v>
      </c>
      <c r="B8" s="23" t="s">
        <v>51</v>
      </c>
      <c r="C8" s="24">
        <v>518052</v>
      </c>
      <c r="D8" s="5">
        <v>228438</v>
      </c>
      <c r="E8" s="5">
        <f t="shared" si="0"/>
        <v>746490</v>
      </c>
    </row>
    <row r="9" spans="1:5" x14ac:dyDescent="0.25">
      <c r="A9" s="22">
        <v>5</v>
      </c>
      <c r="B9" s="23" t="s">
        <v>52</v>
      </c>
      <c r="C9" s="24">
        <v>1075164</v>
      </c>
      <c r="D9" s="5">
        <v>465011</v>
      </c>
      <c r="E9" s="5">
        <f t="shared" si="0"/>
        <v>1540175</v>
      </c>
    </row>
    <row r="10" spans="1:5" x14ac:dyDescent="0.25">
      <c r="A10" s="22">
        <v>6</v>
      </c>
      <c r="B10" s="23" t="s">
        <v>53</v>
      </c>
      <c r="C10" s="24">
        <v>933426</v>
      </c>
      <c r="D10" s="5">
        <v>275930</v>
      </c>
      <c r="E10" s="5">
        <f t="shared" si="0"/>
        <v>1209356</v>
      </c>
    </row>
    <row r="11" spans="1:5" x14ac:dyDescent="0.25">
      <c r="A11" s="22">
        <v>7</v>
      </c>
      <c r="B11" s="23" t="s">
        <v>54</v>
      </c>
      <c r="C11" s="24">
        <v>1176302</v>
      </c>
      <c r="D11" s="5">
        <v>637667</v>
      </c>
      <c r="E11" s="5">
        <f t="shared" si="0"/>
        <v>1813969</v>
      </c>
    </row>
    <row r="12" spans="1:5" x14ac:dyDescent="0.25">
      <c r="A12" s="22">
        <v>8</v>
      </c>
      <c r="B12" s="23" t="s">
        <v>55</v>
      </c>
      <c r="C12" s="24">
        <v>946613</v>
      </c>
      <c r="D12" s="5">
        <v>441198</v>
      </c>
      <c r="E12" s="5">
        <f t="shared" si="0"/>
        <v>1387811</v>
      </c>
    </row>
    <row r="13" spans="1:5" x14ac:dyDescent="0.25">
      <c r="A13" s="22">
        <v>9</v>
      </c>
      <c r="B13" s="23" t="s">
        <v>56</v>
      </c>
      <c r="C13" s="24">
        <v>511402</v>
      </c>
      <c r="D13" s="5">
        <v>238036</v>
      </c>
      <c r="E13" s="5">
        <f t="shared" si="0"/>
        <v>749438</v>
      </c>
    </row>
    <row r="14" spans="1:5" x14ac:dyDescent="0.25">
      <c r="A14" s="22">
        <v>10</v>
      </c>
      <c r="B14" s="23" t="s">
        <v>57</v>
      </c>
      <c r="C14" s="24">
        <v>684525</v>
      </c>
      <c r="D14" s="5">
        <v>338675</v>
      </c>
      <c r="E14" s="5">
        <f t="shared" si="0"/>
        <v>1023200</v>
      </c>
    </row>
    <row r="15" spans="1:5" x14ac:dyDescent="0.25">
      <c r="A15" s="22">
        <v>11</v>
      </c>
      <c r="B15" s="23" t="s">
        <v>58</v>
      </c>
      <c r="C15" s="24">
        <v>804329</v>
      </c>
      <c r="D15" s="5">
        <v>322117</v>
      </c>
      <c r="E15" s="5">
        <f t="shared" si="0"/>
        <v>1126446</v>
      </c>
    </row>
    <row r="16" spans="1:5" x14ac:dyDescent="0.25">
      <c r="A16" s="22">
        <v>12</v>
      </c>
      <c r="B16" s="23" t="s">
        <v>59</v>
      </c>
      <c r="C16" s="24">
        <v>608933</v>
      </c>
      <c r="D16" s="5">
        <v>252453</v>
      </c>
      <c r="E16" s="5">
        <f t="shared" si="0"/>
        <v>861386</v>
      </c>
    </row>
    <row r="17" spans="1:5" x14ac:dyDescent="0.25">
      <c r="A17" s="22">
        <v>13</v>
      </c>
      <c r="B17" s="23" t="s">
        <v>60</v>
      </c>
      <c r="C17" s="24">
        <v>428728</v>
      </c>
      <c r="D17" s="5">
        <v>115658</v>
      </c>
      <c r="E17" s="5">
        <f t="shared" si="0"/>
        <v>544386</v>
      </c>
    </row>
    <row r="18" spans="1:5" x14ac:dyDescent="0.25">
      <c r="A18" s="22">
        <v>14</v>
      </c>
      <c r="B18" s="23" t="s">
        <v>61</v>
      </c>
      <c r="C18" s="24">
        <v>565135</v>
      </c>
      <c r="D18" s="5">
        <v>270693</v>
      </c>
      <c r="E18" s="5">
        <f t="shared" si="0"/>
        <v>835828</v>
      </c>
    </row>
    <row r="19" spans="1:5" x14ac:dyDescent="0.25">
      <c r="A19" s="22">
        <v>15</v>
      </c>
      <c r="B19" s="23" t="s">
        <v>62</v>
      </c>
      <c r="C19" s="24">
        <v>955402</v>
      </c>
      <c r="D19" s="5">
        <v>356399</v>
      </c>
      <c r="E19" s="5">
        <f t="shared" si="0"/>
        <v>1311801</v>
      </c>
    </row>
    <row r="20" spans="1:5" x14ac:dyDescent="0.25">
      <c r="A20" s="22">
        <v>16</v>
      </c>
      <c r="B20" s="23" t="s">
        <v>63</v>
      </c>
      <c r="C20" s="24">
        <v>810539</v>
      </c>
      <c r="D20" s="5">
        <v>323218</v>
      </c>
      <c r="E20" s="5">
        <f t="shared" si="0"/>
        <v>1133757</v>
      </c>
    </row>
    <row r="21" spans="1:5" x14ac:dyDescent="0.25">
      <c r="A21" s="22">
        <v>17</v>
      </c>
      <c r="B21" s="23" t="s">
        <v>64</v>
      </c>
      <c r="C21" s="24">
        <v>2949589</v>
      </c>
      <c r="D21" s="5">
        <v>1311108</v>
      </c>
      <c r="E21" s="5">
        <f t="shared" si="0"/>
        <v>4260697</v>
      </c>
    </row>
    <row r="22" spans="1:5" x14ac:dyDescent="0.25">
      <c r="A22" s="22">
        <v>18</v>
      </c>
      <c r="B22" s="23" t="s">
        <v>65</v>
      </c>
      <c r="C22" s="24">
        <v>256917</v>
      </c>
      <c r="D22" s="5">
        <v>122966</v>
      </c>
      <c r="E22" s="5">
        <f t="shared" si="0"/>
        <v>379883</v>
      </c>
    </row>
    <row r="23" spans="1:5" x14ac:dyDescent="0.25">
      <c r="A23" s="22">
        <v>19</v>
      </c>
      <c r="B23" s="23" t="s">
        <v>66</v>
      </c>
      <c r="C23" s="24">
        <v>626297</v>
      </c>
      <c r="D23" s="5">
        <v>298854</v>
      </c>
      <c r="E23" s="5">
        <f t="shared" si="0"/>
        <v>925151</v>
      </c>
    </row>
    <row r="24" spans="1:5" x14ac:dyDescent="0.25">
      <c r="A24" s="22">
        <v>20</v>
      </c>
      <c r="B24" s="23" t="s">
        <v>67</v>
      </c>
      <c r="C24" s="24">
        <v>563273</v>
      </c>
      <c r="D24" s="5">
        <v>219512</v>
      </c>
      <c r="E24" s="5">
        <f t="shared" si="0"/>
        <v>782785</v>
      </c>
    </row>
    <row r="25" spans="1:5" x14ac:dyDescent="0.25">
      <c r="A25" s="22">
        <v>21</v>
      </c>
      <c r="B25" s="23" t="s">
        <v>68</v>
      </c>
      <c r="C25" s="24">
        <v>1019172</v>
      </c>
      <c r="D25" s="5">
        <v>420108</v>
      </c>
      <c r="E25" s="5">
        <f t="shared" si="0"/>
        <v>1439280</v>
      </c>
    </row>
    <row r="26" spans="1:5" x14ac:dyDescent="0.25">
      <c r="A26" s="22">
        <v>22</v>
      </c>
      <c r="B26" s="23" t="s">
        <v>69</v>
      </c>
      <c r="C26" s="24">
        <v>1290627</v>
      </c>
      <c r="D26" s="5">
        <v>625125</v>
      </c>
      <c r="E26" s="5">
        <f t="shared" si="0"/>
        <v>1915752</v>
      </c>
    </row>
    <row r="27" spans="1:5" x14ac:dyDescent="0.25">
      <c r="A27" s="22">
        <v>23</v>
      </c>
      <c r="B27" s="23" t="s">
        <v>70</v>
      </c>
      <c r="C27" s="24">
        <v>555172</v>
      </c>
      <c r="D27" s="5">
        <v>175715</v>
      </c>
      <c r="E27" s="5">
        <f t="shared" si="0"/>
        <v>730887</v>
      </c>
    </row>
    <row r="28" spans="1:5" x14ac:dyDescent="0.25">
      <c r="A28" s="22">
        <v>24</v>
      </c>
      <c r="B28" s="23" t="s">
        <v>71</v>
      </c>
      <c r="C28" s="24">
        <v>754426</v>
      </c>
      <c r="D28" s="5">
        <v>354783</v>
      </c>
      <c r="E28" s="5">
        <f t="shared" si="0"/>
        <v>1109209</v>
      </c>
    </row>
    <row r="29" spans="1:5" x14ac:dyDescent="0.25">
      <c r="A29" s="22">
        <v>25</v>
      </c>
      <c r="B29" s="23" t="s">
        <v>72</v>
      </c>
      <c r="C29" s="24">
        <v>1121545</v>
      </c>
      <c r="D29" s="5">
        <v>554910</v>
      </c>
      <c r="E29" s="5">
        <f t="shared" si="0"/>
        <v>1676455</v>
      </c>
    </row>
    <row r="30" spans="1:5" x14ac:dyDescent="0.25">
      <c r="A30" s="22">
        <v>26</v>
      </c>
      <c r="B30" s="23" t="s">
        <v>73</v>
      </c>
      <c r="C30" s="24">
        <v>954200</v>
      </c>
      <c r="D30" s="5">
        <v>489321</v>
      </c>
      <c r="E30" s="5">
        <f t="shared" si="0"/>
        <v>1443521</v>
      </c>
    </row>
    <row r="31" spans="1:5" x14ac:dyDescent="0.25">
      <c r="A31" s="22">
        <v>27</v>
      </c>
      <c r="B31" s="23" t="s">
        <v>74</v>
      </c>
      <c r="C31" s="24">
        <v>384587</v>
      </c>
      <c r="D31" s="5">
        <v>160451</v>
      </c>
      <c r="E31" s="5">
        <f t="shared" si="0"/>
        <v>545038</v>
      </c>
    </row>
    <row r="32" spans="1:5" x14ac:dyDescent="0.25">
      <c r="A32" s="22">
        <v>28</v>
      </c>
      <c r="B32" s="23" t="s">
        <v>75</v>
      </c>
      <c r="C32" s="24">
        <v>516211</v>
      </c>
      <c r="D32" s="5">
        <v>291328</v>
      </c>
      <c r="E32" s="5">
        <f t="shared" si="0"/>
        <v>807539</v>
      </c>
    </row>
    <row r="33" spans="1:5" x14ac:dyDescent="0.25">
      <c r="A33" s="22">
        <v>29</v>
      </c>
      <c r="B33" s="23" t="s">
        <v>76</v>
      </c>
      <c r="C33" s="24">
        <v>562737</v>
      </c>
      <c r="D33" s="5">
        <v>202316</v>
      </c>
      <c r="E33" s="5">
        <f t="shared" si="0"/>
        <v>765053</v>
      </c>
    </row>
    <row r="34" spans="1:5" x14ac:dyDescent="0.25">
      <c r="A34" s="22">
        <v>30</v>
      </c>
      <c r="B34" s="23" t="s">
        <v>77</v>
      </c>
      <c r="C34" s="24">
        <v>1152673</v>
      </c>
      <c r="D34" s="5">
        <v>504342</v>
      </c>
      <c r="E34" s="5">
        <f t="shared" si="0"/>
        <v>1657015</v>
      </c>
    </row>
    <row r="35" spans="1:5" x14ac:dyDescent="0.25">
      <c r="A35" s="22">
        <v>31</v>
      </c>
      <c r="B35" s="23" t="s">
        <v>78</v>
      </c>
      <c r="C35" s="24">
        <v>451838</v>
      </c>
      <c r="D35" s="5">
        <v>251529</v>
      </c>
      <c r="E35" s="5">
        <f t="shared" si="0"/>
        <v>703367</v>
      </c>
    </row>
    <row r="36" spans="1:5" x14ac:dyDescent="0.25">
      <c r="A36" s="22">
        <v>32</v>
      </c>
      <c r="B36" s="23" t="s">
        <v>79</v>
      </c>
      <c r="C36" s="24">
        <v>659809</v>
      </c>
      <c r="D36" s="5">
        <v>320341</v>
      </c>
      <c r="E36" s="5">
        <f t="shared" si="0"/>
        <v>980150</v>
      </c>
    </row>
    <row r="37" spans="1:5" x14ac:dyDescent="0.25">
      <c r="A37" s="22">
        <v>33</v>
      </c>
      <c r="B37" s="23" t="s">
        <v>80</v>
      </c>
      <c r="C37" s="24">
        <v>1132873</v>
      </c>
      <c r="D37" s="5">
        <v>541992</v>
      </c>
      <c r="E37" s="5">
        <f t="shared" si="0"/>
        <v>1674865</v>
      </c>
    </row>
    <row r="38" spans="1:5" x14ac:dyDescent="0.25">
      <c r="A38" s="9" t="s">
        <v>46</v>
      </c>
      <c r="B38" s="9"/>
      <c r="C38" s="10">
        <f>SUM(C5:C37)</f>
        <v>28413465</v>
      </c>
      <c r="D38" s="10">
        <f t="shared" ref="D38:E38" si="1">SUM(D5:D37)</f>
        <v>12603010</v>
      </c>
      <c r="E38" s="10">
        <f t="shared" si="1"/>
        <v>41016475</v>
      </c>
    </row>
  </sheetData>
  <mergeCells count="6">
    <mergeCell ref="A1:E1"/>
    <mergeCell ref="A2:E2"/>
    <mergeCell ref="A3:A4"/>
    <mergeCell ref="B3:B4"/>
    <mergeCell ref="C3:E3"/>
    <mergeCell ref="A38:B3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888C06-CAB3-45C6-B3A8-7ADE9F193F32}">
  <dimension ref="A1:J52"/>
  <sheetViews>
    <sheetView workbookViewId="0">
      <selection activeCell="J57" sqref="J57"/>
    </sheetView>
  </sheetViews>
  <sheetFormatPr defaultRowHeight="15" x14ac:dyDescent="0.25"/>
  <cols>
    <col min="2" max="2" width="47.85546875" bestFit="1" customWidth="1"/>
    <col min="3" max="3" width="16.42578125" customWidth="1"/>
    <col min="4" max="4" width="12.28515625" customWidth="1"/>
    <col min="5" max="5" width="14.7109375" customWidth="1"/>
    <col min="6" max="6" width="14.42578125" customWidth="1"/>
    <col min="7" max="7" width="12.42578125" customWidth="1"/>
    <col min="9" max="9" width="11.42578125" customWidth="1"/>
    <col min="10" max="10" width="21.28515625" customWidth="1"/>
  </cols>
  <sheetData>
    <row r="1" spans="1:10" x14ac:dyDescent="0.25">
      <c r="A1" s="25" t="s">
        <v>97</v>
      </c>
      <c r="B1" s="25"/>
      <c r="C1" s="25"/>
      <c r="D1" s="25"/>
      <c r="E1" s="25"/>
      <c r="F1" s="25"/>
      <c r="G1" s="25"/>
      <c r="H1" s="25"/>
      <c r="I1" s="25"/>
      <c r="J1" s="25"/>
    </row>
    <row r="2" spans="1:10" x14ac:dyDescent="0.25">
      <c r="A2" s="25"/>
      <c r="B2" s="25"/>
      <c r="C2" s="25"/>
      <c r="D2" s="25"/>
      <c r="E2" s="25"/>
      <c r="F2" s="25"/>
      <c r="G2" s="25"/>
      <c r="H2" s="25"/>
      <c r="I2" s="25"/>
      <c r="J2" s="25"/>
    </row>
    <row r="3" spans="1:10" ht="47.25" x14ac:dyDescent="0.25">
      <c r="A3" s="26" t="s">
        <v>98</v>
      </c>
      <c r="B3" s="27" t="s">
        <v>99</v>
      </c>
      <c r="C3" s="26" t="s">
        <v>100</v>
      </c>
      <c r="D3" s="28" t="s">
        <v>101</v>
      </c>
      <c r="E3" s="28" t="s">
        <v>102</v>
      </c>
      <c r="F3" s="28" t="s">
        <v>103</v>
      </c>
      <c r="G3" s="28" t="s">
        <v>104</v>
      </c>
      <c r="H3" s="29" t="s">
        <v>105</v>
      </c>
      <c r="I3" s="30" t="s">
        <v>106</v>
      </c>
      <c r="J3" s="30" t="s">
        <v>107</v>
      </c>
    </row>
    <row r="4" spans="1:10" ht="15.75" x14ac:dyDescent="0.25">
      <c r="A4" s="31">
        <v>1</v>
      </c>
      <c r="B4" s="32" t="s">
        <v>108</v>
      </c>
      <c r="C4" s="33" t="s">
        <v>15</v>
      </c>
      <c r="D4" s="34">
        <v>661</v>
      </c>
      <c r="E4" s="34">
        <v>100</v>
      </c>
      <c r="F4" s="34">
        <f t="shared" ref="F4:F15" si="0">+E4*D4</f>
        <v>66100</v>
      </c>
      <c r="G4" s="34">
        <v>31038</v>
      </c>
      <c r="H4" s="35">
        <f>G4/F4</f>
        <v>0.46956127080181542</v>
      </c>
      <c r="I4" s="36">
        <f t="shared" ref="I4:I52" si="1">G4-F4</f>
        <v>-35062</v>
      </c>
      <c r="J4" s="34">
        <v>524412</v>
      </c>
    </row>
    <row r="5" spans="1:10" ht="15.75" x14ac:dyDescent="0.25">
      <c r="A5" s="31">
        <v>2</v>
      </c>
      <c r="B5" s="32" t="s">
        <v>109</v>
      </c>
      <c r="C5" s="33" t="s">
        <v>15</v>
      </c>
      <c r="D5" s="34">
        <v>164</v>
      </c>
      <c r="E5" s="34">
        <v>100</v>
      </c>
      <c r="F5" s="34">
        <f t="shared" si="0"/>
        <v>16400</v>
      </c>
      <c r="G5" s="34">
        <v>6574</v>
      </c>
      <c r="H5" s="35">
        <f t="shared" ref="H5:H52" si="2">G5/F5</f>
        <v>0.40085365853658539</v>
      </c>
      <c r="I5" s="36">
        <f t="shared" si="1"/>
        <v>-9826</v>
      </c>
      <c r="J5" s="34">
        <v>114426</v>
      </c>
    </row>
    <row r="6" spans="1:10" ht="15.75" x14ac:dyDescent="0.25">
      <c r="A6" s="31">
        <v>3</v>
      </c>
      <c r="B6" s="32" t="s">
        <v>110</v>
      </c>
      <c r="C6" s="33" t="s">
        <v>15</v>
      </c>
      <c r="D6" s="34">
        <v>57</v>
      </c>
      <c r="E6" s="34">
        <v>100</v>
      </c>
      <c r="F6" s="34">
        <f t="shared" si="0"/>
        <v>5700</v>
      </c>
      <c r="G6" s="34">
        <v>2358</v>
      </c>
      <c r="H6" s="35">
        <f t="shared" si="2"/>
        <v>0.41368421052631577</v>
      </c>
      <c r="I6" s="36">
        <f t="shared" si="1"/>
        <v>-3342</v>
      </c>
      <c r="J6" s="34">
        <v>21764</v>
      </c>
    </row>
    <row r="7" spans="1:10" ht="15.75" x14ac:dyDescent="0.25">
      <c r="A7" s="31">
        <v>4</v>
      </c>
      <c r="B7" s="32" t="s">
        <v>111</v>
      </c>
      <c r="C7" s="33" t="s">
        <v>15</v>
      </c>
      <c r="D7" s="34">
        <v>270</v>
      </c>
      <c r="E7" s="34">
        <v>100</v>
      </c>
      <c r="F7" s="34">
        <f t="shared" si="0"/>
        <v>27000</v>
      </c>
      <c r="G7" s="34">
        <v>14608</v>
      </c>
      <c r="H7" s="35">
        <f t="shared" si="2"/>
        <v>0.54103703703703698</v>
      </c>
      <c r="I7" s="36">
        <f t="shared" si="1"/>
        <v>-12392</v>
      </c>
      <c r="J7" s="34">
        <v>141902</v>
      </c>
    </row>
    <row r="8" spans="1:10" ht="15.75" x14ac:dyDescent="0.25">
      <c r="A8" s="31">
        <v>5</v>
      </c>
      <c r="B8" s="32" t="s">
        <v>112</v>
      </c>
      <c r="C8" s="33" t="s">
        <v>15</v>
      </c>
      <c r="D8" s="34">
        <v>170</v>
      </c>
      <c r="E8" s="34">
        <v>100</v>
      </c>
      <c r="F8" s="34">
        <f t="shared" si="0"/>
        <v>17000</v>
      </c>
      <c r="G8" s="34">
        <v>8619</v>
      </c>
      <c r="H8" s="35">
        <f t="shared" si="2"/>
        <v>0.50700000000000001</v>
      </c>
      <c r="I8" s="36">
        <f t="shared" si="1"/>
        <v>-8381</v>
      </c>
      <c r="J8" s="34">
        <v>111376</v>
      </c>
    </row>
    <row r="9" spans="1:10" ht="15.75" x14ac:dyDescent="0.25">
      <c r="A9" s="31">
        <v>6</v>
      </c>
      <c r="B9" s="32" t="s">
        <v>113</v>
      </c>
      <c r="C9" s="33" t="s">
        <v>15</v>
      </c>
      <c r="D9" s="34">
        <v>144</v>
      </c>
      <c r="E9" s="34">
        <v>100</v>
      </c>
      <c r="F9" s="34">
        <f t="shared" si="0"/>
        <v>14400</v>
      </c>
      <c r="G9" s="34">
        <v>4740</v>
      </c>
      <c r="H9" s="35">
        <f t="shared" si="2"/>
        <v>0.32916666666666666</v>
      </c>
      <c r="I9" s="36">
        <f t="shared" si="1"/>
        <v>-9660</v>
      </c>
      <c r="J9" s="34">
        <v>49672</v>
      </c>
    </row>
    <row r="10" spans="1:10" ht="15.75" x14ac:dyDescent="0.25">
      <c r="A10" s="31">
        <v>7</v>
      </c>
      <c r="B10" s="32" t="s">
        <v>114</v>
      </c>
      <c r="C10" s="33" t="s">
        <v>15</v>
      </c>
      <c r="D10" s="34">
        <v>67</v>
      </c>
      <c r="E10" s="34">
        <v>100</v>
      </c>
      <c r="F10" s="34">
        <f t="shared" si="0"/>
        <v>6700</v>
      </c>
      <c r="G10" s="34">
        <v>4365</v>
      </c>
      <c r="H10" s="35">
        <f t="shared" si="2"/>
        <v>0.65149253731343282</v>
      </c>
      <c r="I10" s="36">
        <f t="shared" si="1"/>
        <v>-2335</v>
      </c>
      <c r="J10" s="34">
        <v>51902</v>
      </c>
    </row>
    <row r="11" spans="1:10" ht="15.75" x14ac:dyDescent="0.25">
      <c r="A11" s="31">
        <v>8</v>
      </c>
      <c r="B11" s="32" t="s">
        <v>115</v>
      </c>
      <c r="C11" s="33" t="s">
        <v>15</v>
      </c>
      <c r="D11" s="34">
        <v>57</v>
      </c>
      <c r="E11" s="34">
        <v>100</v>
      </c>
      <c r="F11" s="34">
        <f t="shared" si="0"/>
        <v>5700</v>
      </c>
      <c r="G11" s="34">
        <v>2736</v>
      </c>
      <c r="H11" s="35">
        <f t="shared" si="2"/>
        <v>0.48</v>
      </c>
      <c r="I11" s="36">
        <f t="shared" si="1"/>
        <v>-2964</v>
      </c>
      <c r="J11" s="34">
        <v>42855</v>
      </c>
    </row>
    <row r="12" spans="1:10" ht="16.5" x14ac:dyDescent="0.25">
      <c r="A12" s="31">
        <v>9</v>
      </c>
      <c r="B12" s="37" t="s">
        <v>116</v>
      </c>
      <c r="C12" s="38" t="s">
        <v>15</v>
      </c>
      <c r="D12" s="34">
        <v>731</v>
      </c>
      <c r="E12" s="34">
        <v>100</v>
      </c>
      <c r="F12" s="39">
        <f t="shared" si="0"/>
        <v>73100</v>
      </c>
      <c r="G12" s="34">
        <v>23932</v>
      </c>
      <c r="H12" s="35">
        <f t="shared" si="2"/>
        <v>0.3273871409028728</v>
      </c>
      <c r="I12" s="36">
        <f t="shared" si="1"/>
        <v>-49168</v>
      </c>
      <c r="J12" s="34">
        <v>243298</v>
      </c>
    </row>
    <row r="13" spans="1:10" ht="15.75" x14ac:dyDescent="0.25">
      <c r="A13" s="31">
        <v>10</v>
      </c>
      <c r="B13" s="32" t="s">
        <v>117</v>
      </c>
      <c r="C13" s="33" t="s">
        <v>15</v>
      </c>
      <c r="D13" s="34">
        <v>1390</v>
      </c>
      <c r="E13" s="34">
        <v>100</v>
      </c>
      <c r="F13" s="34">
        <f t="shared" si="0"/>
        <v>139000</v>
      </c>
      <c r="G13" s="34">
        <v>78619</v>
      </c>
      <c r="H13" s="35">
        <f t="shared" si="2"/>
        <v>0.56560431654676258</v>
      </c>
      <c r="I13" s="36">
        <f t="shared" si="1"/>
        <v>-60381</v>
      </c>
      <c r="J13" s="34">
        <v>1283580</v>
      </c>
    </row>
    <row r="14" spans="1:10" ht="15.75" x14ac:dyDescent="0.25">
      <c r="A14" s="31">
        <v>11</v>
      </c>
      <c r="B14" s="32" t="s">
        <v>118</v>
      </c>
      <c r="C14" s="33" t="s">
        <v>15</v>
      </c>
      <c r="D14" s="34">
        <v>245</v>
      </c>
      <c r="E14" s="34">
        <v>100</v>
      </c>
      <c r="F14" s="34">
        <f t="shared" si="0"/>
        <v>24500</v>
      </c>
      <c r="G14" s="34">
        <v>10039</v>
      </c>
      <c r="H14" s="35">
        <f t="shared" si="2"/>
        <v>0.40975510204081633</v>
      </c>
      <c r="I14" s="36">
        <f t="shared" si="1"/>
        <v>-14461</v>
      </c>
      <c r="J14" s="34">
        <v>81569</v>
      </c>
    </row>
    <row r="15" spans="1:10" ht="15.75" x14ac:dyDescent="0.25">
      <c r="A15" s="31">
        <v>12</v>
      </c>
      <c r="B15" s="32" t="s">
        <v>119</v>
      </c>
      <c r="C15" s="33" t="s">
        <v>15</v>
      </c>
      <c r="D15" s="34">
        <v>256</v>
      </c>
      <c r="E15" s="34">
        <v>100</v>
      </c>
      <c r="F15" s="34">
        <f t="shared" si="0"/>
        <v>25600</v>
      </c>
      <c r="G15" s="34">
        <v>12449</v>
      </c>
      <c r="H15" s="35">
        <f t="shared" si="2"/>
        <v>0.48628906249999998</v>
      </c>
      <c r="I15" s="36">
        <f t="shared" si="1"/>
        <v>-13151</v>
      </c>
      <c r="J15" s="34">
        <v>138781</v>
      </c>
    </row>
    <row r="16" spans="1:10" ht="15.75" x14ac:dyDescent="0.25">
      <c r="A16" s="40"/>
      <c r="B16" s="41" t="s">
        <v>120</v>
      </c>
      <c r="C16" s="42"/>
      <c r="D16" s="43">
        <f>SUM(D4:D15)</f>
        <v>4212</v>
      </c>
      <c r="E16" s="43"/>
      <c r="F16" s="43">
        <f>SUM(F4:F15)</f>
        <v>421200</v>
      </c>
      <c r="G16" s="43">
        <f>SUM(G4:G15)</f>
        <v>200077</v>
      </c>
      <c r="H16" s="44">
        <f t="shared" si="2"/>
        <v>0.47501661918328586</v>
      </c>
      <c r="I16" s="45">
        <f t="shared" si="1"/>
        <v>-221123</v>
      </c>
      <c r="J16" s="43">
        <f>SUM(J4:J15)</f>
        <v>2805537</v>
      </c>
    </row>
    <row r="17" spans="1:10" ht="15.75" x14ac:dyDescent="0.25">
      <c r="A17" s="31">
        <v>13</v>
      </c>
      <c r="B17" s="32" t="s">
        <v>121</v>
      </c>
      <c r="C17" s="33" t="s">
        <v>122</v>
      </c>
      <c r="D17" s="34">
        <v>187</v>
      </c>
      <c r="E17" s="34">
        <v>70</v>
      </c>
      <c r="F17" s="34">
        <f>D17*E17</f>
        <v>13090</v>
      </c>
      <c r="G17" s="34">
        <v>959</v>
      </c>
      <c r="H17" s="35">
        <f t="shared" si="2"/>
        <v>7.3262032085561493E-2</v>
      </c>
      <c r="I17" s="36">
        <f t="shared" si="1"/>
        <v>-12131</v>
      </c>
      <c r="J17" s="34">
        <v>24289</v>
      </c>
    </row>
    <row r="18" spans="1:10" ht="15.75" x14ac:dyDescent="0.25">
      <c r="A18" s="31">
        <v>14</v>
      </c>
      <c r="B18" s="32" t="s">
        <v>123</v>
      </c>
      <c r="C18" s="33" t="s">
        <v>122</v>
      </c>
      <c r="D18" s="34">
        <v>502</v>
      </c>
      <c r="E18" s="34">
        <v>70</v>
      </c>
      <c r="F18" s="34">
        <f t="shared" ref="F18:F39" si="3">D18*E18</f>
        <v>35140</v>
      </c>
      <c r="G18" s="34">
        <v>8339</v>
      </c>
      <c r="H18" s="35">
        <f t="shared" si="2"/>
        <v>0.23730791121229369</v>
      </c>
      <c r="I18" s="36">
        <f t="shared" si="1"/>
        <v>-26801</v>
      </c>
      <c r="J18" s="34">
        <v>54671</v>
      </c>
    </row>
    <row r="19" spans="1:10" ht="15.75" x14ac:dyDescent="0.25">
      <c r="A19" s="31">
        <v>15</v>
      </c>
      <c r="B19" s="32" t="s">
        <v>124</v>
      </c>
      <c r="C19" s="33" t="s">
        <v>122</v>
      </c>
      <c r="D19" s="34">
        <v>431</v>
      </c>
      <c r="E19" s="34">
        <v>70</v>
      </c>
      <c r="F19" s="34">
        <f t="shared" si="3"/>
        <v>30170</v>
      </c>
      <c r="G19" s="34">
        <v>2337</v>
      </c>
      <c r="H19" s="35">
        <f t="shared" si="2"/>
        <v>7.7461054027179316E-2</v>
      </c>
      <c r="I19" s="36">
        <f t="shared" si="1"/>
        <v>-27833</v>
      </c>
      <c r="J19" s="34">
        <v>61453</v>
      </c>
    </row>
    <row r="20" spans="1:10" ht="15.75" x14ac:dyDescent="0.25">
      <c r="A20" s="31">
        <v>16</v>
      </c>
      <c r="B20" s="32" t="s">
        <v>125</v>
      </c>
      <c r="C20" s="33" t="s">
        <v>122</v>
      </c>
      <c r="D20" s="34">
        <v>81</v>
      </c>
      <c r="E20" s="34">
        <v>70</v>
      </c>
      <c r="F20" s="34">
        <f t="shared" si="3"/>
        <v>5670</v>
      </c>
      <c r="G20" s="34">
        <v>5824</v>
      </c>
      <c r="H20" s="35">
        <f t="shared" si="2"/>
        <v>1.0271604938271606</v>
      </c>
      <c r="I20" s="36">
        <f t="shared" si="1"/>
        <v>154</v>
      </c>
      <c r="J20" s="34">
        <v>32584</v>
      </c>
    </row>
    <row r="21" spans="1:10" ht="15.75" x14ac:dyDescent="0.25">
      <c r="A21" s="31">
        <v>17</v>
      </c>
      <c r="B21" s="32" t="s">
        <v>126</v>
      </c>
      <c r="C21" s="33" t="s">
        <v>29</v>
      </c>
      <c r="D21" s="34">
        <v>45</v>
      </c>
      <c r="E21" s="34">
        <v>40</v>
      </c>
      <c r="F21" s="34">
        <f t="shared" si="3"/>
        <v>1800</v>
      </c>
      <c r="G21" s="34">
        <v>353</v>
      </c>
      <c r="H21" s="35">
        <f t="shared" si="2"/>
        <v>0.19611111111111112</v>
      </c>
      <c r="I21" s="36">
        <f t="shared" si="1"/>
        <v>-1447</v>
      </c>
      <c r="J21" s="34">
        <v>1328</v>
      </c>
    </row>
    <row r="22" spans="1:10" ht="15.75" x14ac:dyDescent="0.25">
      <c r="A22" s="31">
        <v>18</v>
      </c>
      <c r="B22" s="32" t="s">
        <v>127</v>
      </c>
      <c r="C22" s="33" t="s">
        <v>29</v>
      </c>
      <c r="D22" s="34">
        <v>21</v>
      </c>
      <c r="E22" s="34">
        <v>40</v>
      </c>
      <c r="F22" s="34">
        <f t="shared" si="3"/>
        <v>840</v>
      </c>
      <c r="G22" s="34">
        <v>82</v>
      </c>
      <c r="H22" s="35">
        <f t="shared" si="2"/>
        <v>9.7619047619047619E-2</v>
      </c>
      <c r="I22" s="36">
        <f t="shared" si="1"/>
        <v>-758</v>
      </c>
      <c r="J22" s="34">
        <v>329</v>
      </c>
    </row>
    <row r="23" spans="1:10" ht="15.75" x14ac:dyDescent="0.25">
      <c r="A23" s="31">
        <v>19</v>
      </c>
      <c r="B23" s="32" t="s">
        <v>128</v>
      </c>
      <c r="C23" s="33" t="s">
        <v>29</v>
      </c>
      <c r="D23" s="34">
        <v>8</v>
      </c>
      <c r="E23" s="34">
        <v>40</v>
      </c>
      <c r="F23" s="34">
        <f t="shared" si="3"/>
        <v>320</v>
      </c>
      <c r="G23" s="34">
        <v>21</v>
      </c>
      <c r="H23" s="35">
        <f t="shared" si="2"/>
        <v>6.5625000000000003E-2</v>
      </c>
      <c r="I23" s="36">
        <f t="shared" si="1"/>
        <v>-299</v>
      </c>
      <c r="J23" s="34">
        <v>80</v>
      </c>
    </row>
    <row r="24" spans="1:10" ht="15.75" x14ac:dyDescent="0.25">
      <c r="A24" s="31">
        <v>20</v>
      </c>
      <c r="B24" s="32" t="s">
        <v>129</v>
      </c>
      <c r="C24" s="33" t="s">
        <v>29</v>
      </c>
      <c r="D24" s="34">
        <v>21</v>
      </c>
      <c r="E24" s="34">
        <v>40</v>
      </c>
      <c r="F24" s="34">
        <f t="shared" si="3"/>
        <v>840</v>
      </c>
      <c r="G24" s="34">
        <v>390</v>
      </c>
      <c r="H24" s="35">
        <f t="shared" si="2"/>
        <v>0.4642857142857143</v>
      </c>
      <c r="I24" s="36">
        <f t="shared" si="1"/>
        <v>-450</v>
      </c>
      <c r="J24" s="34">
        <v>1088</v>
      </c>
    </row>
    <row r="25" spans="1:10" ht="15.75" x14ac:dyDescent="0.25">
      <c r="A25" s="31">
        <v>21</v>
      </c>
      <c r="B25" s="32" t="s">
        <v>130</v>
      </c>
      <c r="C25" s="33" t="s">
        <v>29</v>
      </c>
      <c r="D25" s="34">
        <v>2</v>
      </c>
      <c r="E25" s="34">
        <v>40</v>
      </c>
      <c r="F25" s="34">
        <f t="shared" si="3"/>
        <v>80</v>
      </c>
      <c r="G25" s="34">
        <v>65</v>
      </c>
      <c r="H25" s="35">
        <f t="shared" si="2"/>
        <v>0.8125</v>
      </c>
      <c r="I25" s="36">
        <f t="shared" si="1"/>
        <v>-15</v>
      </c>
      <c r="J25" s="34">
        <v>325</v>
      </c>
    </row>
    <row r="26" spans="1:10" ht="15.75" x14ac:dyDescent="0.25">
      <c r="A26" s="31">
        <v>22</v>
      </c>
      <c r="B26" s="32" t="s">
        <v>131</v>
      </c>
      <c r="C26" s="33" t="s">
        <v>29</v>
      </c>
      <c r="D26" s="34">
        <v>44</v>
      </c>
      <c r="E26" s="34">
        <v>40</v>
      </c>
      <c r="F26" s="34">
        <f t="shared" si="3"/>
        <v>1760</v>
      </c>
      <c r="G26" s="34">
        <v>1011</v>
      </c>
      <c r="H26" s="35">
        <f t="shared" si="2"/>
        <v>0.57443181818181821</v>
      </c>
      <c r="I26" s="36">
        <f t="shared" si="1"/>
        <v>-749</v>
      </c>
      <c r="J26" s="34">
        <v>6705</v>
      </c>
    </row>
    <row r="27" spans="1:10" ht="15.75" x14ac:dyDescent="0.25">
      <c r="A27" s="31">
        <v>23</v>
      </c>
      <c r="B27" s="32" t="s">
        <v>132</v>
      </c>
      <c r="C27" s="33" t="s">
        <v>29</v>
      </c>
      <c r="D27" s="34">
        <v>46</v>
      </c>
      <c r="E27" s="34">
        <v>40</v>
      </c>
      <c r="F27" s="34">
        <f t="shared" si="3"/>
        <v>1840</v>
      </c>
      <c r="G27" s="34">
        <v>225</v>
      </c>
      <c r="H27" s="35">
        <f t="shared" si="2"/>
        <v>0.12228260869565218</v>
      </c>
      <c r="I27" s="36">
        <f t="shared" si="1"/>
        <v>-1615</v>
      </c>
      <c r="J27" s="34">
        <v>1835</v>
      </c>
    </row>
    <row r="28" spans="1:10" ht="15.75" x14ac:dyDescent="0.25">
      <c r="A28" s="31">
        <v>24</v>
      </c>
      <c r="B28" s="32" t="s">
        <v>133</v>
      </c>
      <c r="C28" s="33" t="s">
        <v>29</v>
      </c>
      <c r="D28" s="34">
        <v>10</v>
      </c>
      <c r="E28" s="34">
        <v>40</v>
      </c>
      <c r="F28" s="34">
        <f t="shared" si="3"/>
        <v>400</v>
      </c>
      <c r="G28" s="34">
        <v>298</v>
      </c>
      <c r="H28" s="35">
        <f t="shared" si="2"/>
        <v>0.745</v>
      </c>
      <c r="I28" s="36">
        <f t="shared" si="1"/>
        <v>-102</v>
      </c>
      <c r="J28" s="34">
        <v>5080</v>
      </c>
    </row>
    <row r="29" spans="1:10" ht="15.75" x14ac:dyDescent="0.25">
      <c r="A29" s="31">
        <v>25</v>
      </c>
      <c r="B29" s="32" t="s">
        <v>134</v>
      </c>
      <c r="C29" s="33" t="s">
        <v>29</v>
      </c>
      <c r="D29" s="34">
        <v>76</v>
      </c>
      <c r="E29" s="34">
        <v>40</v>
      </c>
      <c r="F29" s="34">
        <f t="shared" si="3"/>
        <v>3040</v>
      </c>
      <c r="G29" s="34">
        <v>799</v>
      </c>
      <c r="H29" s="35">
        <f t="shared" si="2"/>
        <v>0.26282894736842105</v>
      </c>
      <c r="I29" s="36">
        <f t="shared" si="1"/>
        <v>-2241</v>
      </c>
      <c r="J29" s="34">
        <v>8536</v>
      </c>
    </row>
    <row r="30" spans="1:10" ht="15.75" x14ac:dyDescent="0.25">
      <c r="A30" s="31">
        <v>26</v>
      </c>
      <c r="B30" s="32" t="s">
        <v>135</v>
      </c>
      <c r="C30" s="33" t="s">
        <v>29</v>
      </c>
      <c r="D30" s="34">
        <v>10</v>
      </c>
      <c r="E30" s="34">
        <v>40</v>
      </c>
      <c r="F30" s="34">
        <f t="shared" si="3"/>
        <v>400</v>
      </c>
      <c r="G30" s="34">
        <v>1</v>
      </c>
      <c r="H30" s="35">
        <f t="shared" si="2"/>
        <v>2.5000000000000001E-3</v>
      </c>
      <c r="I30" s="36">
        <f t="shared" si="1"/>
        <v>-399</v>
      </c>
      <c r="J30" s="34">
        <v>304</v>
      </c>
    </row>
    <row r="31" spans="1:10" ht="15.75" x14ac:dyDescent="0.25">
      <c r="A31" s="31">
        <v>27</v>
      </c>
      <c r="B31" s="32" t="s">
        <v>136</v>
      </c>
      <c r="C31" s="33" t="s">
        <v>29</v>
      </c>
      <c r="D31" s="34">
        <v>3</v>
      </c>
      <c r="E31" s="34">
        <v>40</v>
      </c>
      <c r="F31" s="34">
        <f t="shared" si="3"/>
        <v>120</v>
      </c>
      <c r="G31" s="34">
        <v>0</v>
      </c>
      <c r="H31" s="35">
        <f t="shared" si="2"/>
        <v>0</v>
      </c>
      <c r="I31" s="36">
        <f t="shared" si="1"/>
        <v>-120</v>
      </c>
      <c r="J31" s="34">
        <v>3</v>
      </c>
    </row>
    <row r="32" spans="1:10" ht="15.75" x14ac:dyDescent="0.25">
      <c r="A32" s="31">
        <v>28</v>
      </c>
      <c r="B32" s="32" t="s">
        <v>137</v>
      </c>
      <c r="C32" s="33" t="s">
        <v>29</v>
      </c>
      <c r="D32" s="34">
        <v>3</v>
      </c>
      <c r="E32" s="34">
        <v>40</v>
      </c>
      <c r="F32" s="34">
        <f t="shared" si="3"/>
        <v>120</v>
      </c>
      <c r="G32" s="34">
        <v>156</v>
      </c>
      <c r="H32" s="35">
        <f t="shared" si="2"/>
        <v>1.3</v>
      </c>
      <c r="I32" s="36">
        <f t="shared" si="1"/>
        <v>36</v>
      </c>
      <c r="J32" s="34">
        <v>1639</v>
      </c>
    </row>
    <row r="33" spans="1:10" ht="15.75" x14ac:dyDescent="0.25">
      <c r="A33" s="31">
        <v>29</v>
      </c>
      <c r="B33" s="32" t="s">
        <v>138</v>
      </c>
      <c r="C33" s="33" t="s">
        <v>29</v>
      </c>
      <c r="D33" s="34">
        <v>15</v>
      </c>
      <c r="E33" s="34">
        <v>40</v>
      </c>
      <c r="F33" s="34">
        <f t="shared" si="3"/>
        <v>600</v>
      </c>
      <c r="G33" s="34">
        <v>30</v>
      </c>
      <c r="H33" s="35">
        <f t="shared" si="2"/>
        <v>0.05</v>
      </c>
      <c r="I33" s="36">
        <f t="shared" si="1"/>
        <v>-570</v>
      </c>
      <c r="J33" s="34">
        <v>1091</v>
      </c>
    </row>
    <row r="34" spans="1:10" ht="15.75" x14ac:dyDescent="0.25">
      <c r="A34" s="31">
        <v>30</v>
      </c>
      <c r="B34" s="32" t="s">
        <v>139</v>
      </c>
      <c r="C34" s="33" t="s">
        <v>29</v>
      </c>
      <c r="D34" s="34">
        <v>2</v>
      </c>
      <c r="E34" s="34">
        <v>40</v>
      </c>
      <c r="F34" s="34">
        <f t="shared" si="3"/>
        <v>80</v>
      </c>
      <c r="G34" s="34">
        <v>5</v>
      </c>
      <c r="H34" s="35">
        <f t="shared" si="2"/>
        <v>6.25E-2</v>
      </c>
      <c r="I34" s="36">
        <f t="shared" si="1"/>
        <v>-75</v>
      </c>
      <c r="J34" s="34">
        <v>52</v>
      </c>
    </row>
    <row r="35" spans="1:10" ht="15.75" x14ac:dyDescent="0.25">
      <c r="A35" s="31">
        <v>31</v>
      </c>
      <c r="B35" s="32" t="s">
        <v>140</v>
      </c>
      <c r="C35" s="33" t="s">
        <v>29</v>
      </c>
      <c r="D35" s="34">
        <v>3</v>
      </c>
      <c r="E35" s="34">
        <v>40</v>
      </c>
      <c r="F35" s="34">
        <f t="shared" si="3"/>
        <v>120</v>
      </c>
      <c r="G35" s="34">
        <v>0</v>
      </c>
      <c r="H35" s="35">
        <f t="shared" si="2"/>
        <v>0</v>
      </c>
      <c r="I35" s="36">
        <f t="shared" si="1"/>
        <v>-120</v>
      </c>
      <c r="J35" s="34">
        <v>36</v>
      </c>
    </row>
    <row r="36" spans="1:10" ht="15.75" x14ac:dyDescent="0.25">
      <c r="A36" s="31">
        <v>32</v>
      </c>
      <c r="B36" s="32" t="s">
        <v>141</v>
      </c>
      <c r="C36" s="33" t="s">
        <v>29</v>
      </c>
      <c r="D36" s="34">
        <v>2</v>
      </c>
      <c r="E36" s="34">
        <v>40</v>
      </c>
      <c r="F36" s="34">
        <f t="shared" si="3"/>
        <v>80</v>
      </c>
      <c r="G36" s="34">
        <v>0</v>
      </c>
      <c r="H36" s="35">
        <f t="shared" si="2"/>
        <v>0</v>
      </c>
      <c r="I36" s="36">
        <f t="shared" si="1"/>
        <v>-80</v>
      </c>
      <c r="J36" s="34">
        <v>22</v>
      </c>
    </row>
    <row r="37" spans="1:10" ht="15.75" x14ac:dyDescent="0.25">
      <c r="A37" s="31">
        <v>33</v>
      </c>
      <c r="B37" s="32" t="s">
        <v>142</v>
      </c>
      <c r="C37" s="33" t="s">
        <v>29</v>
      </c>
      <c r="D37" s="34">
        <v>3</v>
      </c>
      <c r="E37" s="34">
        <v>40</v>
      </c>
      <c r="F37" s="34">
        <f t="shared" si="3"/>
        <v>120</v>
      </c>
      <c r="G37" s="34">
        <v>82</v>
      </c>
      <c r="H37" s="35">
        <f t="shared" si="2"/>
        <v>0.68333333333333335</v>
      </c>
      <c r="I37" s="36">
        <f t="shared" si="1"/>
        <v>-38</v>
      </c>
      <c r="J37" s="34">
        <v>781</v>
      </c>
    </row>
    <row r="38" spans="1:10" ht="15.75" x14ac:dyDescent="0.25">
      <c r="A38" s="31">
        <v>34</v>
      </c>
      <c r="B38" s="32" t="s">
        <v>143</v>
      </c>
      <c r="C38" s="33" t="s">
        <v>29</v>
      </c>
      <c r="D38" s="34">
        <v>5</v>
      </c>
      <c r="E38" s="34">
        <v>40</v>
      </c>
      <c r="F38" s="34">
        <f t="shared" si="3"/>
        <v>200</v>
      </c>
      <c r="G38" s="34">
        <v>75</v>
      </c>
      <c r="H38" s="35">
        <f t="shared" si="2"/>
        <v>0.375</v>
      </c>
      <c r="I38" s="36">
        <f t="shared" si="1"/>
        <v>-125</v>
      </c>
      <c r="J38" s="34">
        <v>262</v>
      </c>
    </row>
    <row r="39" spans="1:10" ht="15.75" x14ac:dyDescent="0.25">
      <c r="A39" s="31">
        <v>35</v>
      </c>
      <c r="B39" s="32" t="s">
        <v>144</v>
      </c>
      <c r="C39" s="33" t="s">
        <v>29</v>
      </c>
      <c r="D39" s="34">
        <v>80</v>
      </c>
      <c r="E39" s="34">
        <v>40</v>
      </c>
      <c r="F39" s="34">
        <f t="shared" si="3"/>
        <v>3200</v>
      </c>
      <c r="G39" s="34">
        <v>5577</v>
      </c>
      <c r="H39" s="35">
        <f t="shared" si="2"/>
        <v>1.7428125000000001</v>
      </c>
      <c r="I39" s="36">
        <f t="shared" si="1"/>
        <v>2377</v>
      </c>
      <c r="J39" s="34">
        <v>22405</v>
      </c>
    </row>
    <row r="40" spans="1:10" ht="15.75" x14ac:dyDescent="0.25">
      <c r="A40" s="40"/>
      <c r="B40" s="41" t="s">
        <v>145</v>
      </c>
      <c r="C40" s="42"/>
      <c r="D40" s="43">
        <f>SUM(D17:D39)</f>
        <v>1600</v>
      </c>
      <c r="E40" s="43"/>
      <c r="F40" s="43">
        <f>SUM(F17:F39)</f>
        <v>100030</v>
      </c>
      <c r="G40" s="43">
        <f>SUM(G17:G39)</f>
        <v>26629</v>
      </c>
      <c r="H40" s="44">
        <f t="shared" si="2"/>
        <v>0.26621013695891232</v>
      </c>
      <c r="I40" s="45">
        <f t="shared" si="1"/>
        <v>-73401</v>
      </c>
      <c r="J40" s="43">
        <f>SUM(J17:J39)</f>
        <v>224898</v>
      </c>
    </row>
    <row r="41" spans="1:10" ht="15.75" x14ac:dyDescent="0.25">
      <c r="A41" s="31">
        <v>36</v>
      </c>
      <c r="B41" s="32" t="s">
        <v>146</v>
      </c>
      <c r="C41" s="33" t="s">
        <v>44</v>
      </c>
      <c r="D41" s="34">
        <v>1596</v>
      </c>
      <c r="E41" s="34">
        <v>100</v>
      </c>
      <c r="F41" s="34">
        <f>D41*E41</f>
        <v>159600</v>
      </c>
      <c r="G41" s="34">
        <v>86205</v>
      </c>
      <c r="H41" s="35">
        <f t="shared" si="2"/>
        <v>0.54013157894736841</v>
      </c>
      <c r="I41" s="36">
        <f t="shared" si="1"/>
        <v>-73395</v>
      </c>
      <c r="J41" s="34">
        <v>1054729</v>
      </c>
    </row>
    <row r="42" spans="1:10" ht="15.75" x14ac:dyDescent="0.25">
      <c r="A42" s="40"/>
      <c r="B42" s="41" t="s">
        <v>147</v>
      </c>
      <c r="C42" s="42"/>
      <c r="D42" s="43">
        <f>SUM(D41:D41)</f>
        <v>1596</v>
      </c>
      <c r="E42" s="43"/>
      <c r="F42" s="43">
        <f>SUM(F41:F41)</f>
        <v>159600</v>
      </c>
      <c r="G42" s="43">
        <f>SUM(G41:G41)</f>
        <v>86205</v>
      </c>
      <c r="H42" s="44">
        <f t="shared" si="2"/>
        <v>0.54013157894736841</v>
      </c>
      <c r="I42" s="45">
        <f t="shared" si="1"/>
        <v>-73395</v>
      </c>
      <c r="J42" s="43">
        <f>SUM(J41:J41)</f>
        <v>1054729</v>
      </c>
    </row>
    <row r="43" spans="1:10" ht="15.75" x14ac:dyDescent="0.25">
      <c r="A43" s="31">
        <v>37</v>
      </c>
      <c r="B43" s="32" t="s">
        <v>148</v>
      </c>
      <c r="C43" s="33" t="s">
        <v>149</v>
      </c>
      <c r="D43" s="34">
        <v>415</v>
      </c>
      <c r="E43" s="34">
        <v>20</v>
      </c>
      <c r="F43" s="34">
        <f>D43*E43</f>
        <v>8300</v>
      </c>
      <c r="G43" s="34">
        <v>75</v>
      </c>
      <c r="H43" s="35">
        <f t="shared" si="2"/>
        <v>9.0361445783132526E-3</v>
      </c>
      <c r="I43" s="36">
        <f t="shared" si="1"/>
        <v>-8225</v>
      </c>
      <c r="J43" s="34">
        <v>2230</v>
      </c>
    </row>
    <row r="44" spans="1:10" ht="15.75" x14ac:dyDescent="0.25">
      <c r="A44" s="40"/>
      <c r="B44" s="41" t="s">
        <v>150</v>
      </c>
      <c r="C44" s="42"/>
      <c r="D44" s="43">
        <f>SUM(D43)</f>
        <v>415</v>
      </c>
      <c r="E44" s="43">
        <f>SUM(E43)</f>
        <v>20</v>
      </c>
      <c r="F44" s="43">
        <v>8300</v>
      </c>
      <c r="G44" s="43">
        <v>75</v>
      </c>
      <c r="H44" s="35">
        <f t="shared" si="2"/>
        <v>9.0361445783132526E-3</v>
      </c>
      <c r="I44" s="45">
        <f t="shared" si="1"/>
        <v>-8225</v>
      </c>
      <c r="J44" s="43">
        <v>2230</v>
      </c>
    </row>
    <row r="45" spans="1:10" ht="15.75" x14ac:dyDescent="0.25">
      <c r="A45" s="31">
        <v>38</v>
      </c>
      <c r="B45" s="32" t="s">
        <v>151</v>
      </c>
      <c r="C45" s="33" t="s">
        <v>152</v>
      </c>
      <c r="D45" s="46">
        <v>174</v>
      </c>
      <c r="E45" s="34">
        <v>65</v>
      </c>
      <c r="F45" s="34">
        <f>D45*E45</f>
        <v>11310</v>
      </c>
      <c r="G45" s="34">
        <v>7907</v>
      </c>
      <c r="H45" s="35">
        <f t="shared" si="2"/>
        <v>0.69911582670203365</v>
      </c>
      <c r="I45" s="36">
        <f t="shared" si="1"/>
        <v>-3403</v>
      </c>
      <c r="J45" s="34">
        <v>75931</v>
      </c>
    </row>
    <row r="46" spans="1:10" ht="15.75" x14ac:dyDescent="0.25">
      <c r="A46" s="31">
        <v>39</v>
      </c>
      <c r="B46" s="32" t="s">
        <v>153</v>
      </c>
      <c r="C46" s="33" t="s">
        <v>152</v>
      </c>
      <c r="D46" s="46">
        <v>2</v>
      </c>
      <c r="E46" s="34">
        <v>65</v>
      </c>
      <c r="F46" s="34">
        <f t="shared" ref="F46:F50" si="4">D46*E46</f>
        <v>130</v>
      </c>
      <c r="G46" s="34">
        <v>34</v>
      </c>
      <c r="H46" s="35">
        <f t="shared" si="2"/>
        <v>0.26153846153846155</v>
      </c>
      <c r="I46" s="36">
        <f t="shared" si="1"/>
        <v>-96</v>
      </c>
      <c r="J46" s="34">
        <v>87</v>
      </c>
    </row>
    <row r="47" spans="1:10" ht="15.75" x14ac:dyDescent="0.25">
      <c r="A47" s="31">
        <v>40</v>
      </c>
      <c r="B47" s="32" t="s">
        <v>154</v>
      </c>
      <c r="C47" s="33" t="s">
        <v>152</v>
      </c>
      <c r="D47" s="46">
        <v>35</v>
      </c>
      <c r="E47" s="34">
        <v>65</v>
      </c>
      <c r="F47" s="34">
        <f t="shared" si="4"/>
        <v>2275</v>
      </c>
      <c r="G47" s="34">
        <v>1</v>
      </c>
      <c r="H47" s="35">
        <f t="shared" si="2"/>
        <v>4.3956043956043956E-4</v>
      </c>
      <c r="I47" s="36">
        <f t="shared" si="1"/>
        <v>-2274</v>
      </c>
      <c r="J47" s="34">
        <v>105</v>
      </c>
    </row>
    <row r="48" spans="1:10" ht="15.75" x14ac:dyDescent="0.25">
      <c r="A48" s="31">
        <v>41</v>
      </c>
      <c r="B48" s="32" t="s">
        <v>155</v>
      </c>
      <c r="C48" s="33" t="s">
        <v>152</v>
      </c>
      <c r="D48" s="46">
        <v>11</v>
      </c>
      <c r="E48" s="34">
        <v>65</v>
      </c>
      <c r="F48" s="34">
        <f t="shared" si="4"/>
        <v>715</v>
      </c>
      <c r="G48" s="34">
        <v>2</v>
      </c>
      <c r="H48" s="35">
        <f t="shared" si="2"/>
        <v>2.7972027972027972E-3</v>
      </c>
      <c r="I48" s="36">
        <f t="shared" si="1"/>
        <v>-713</v>
      </c>
      <c r="J48" s="34">
        <v>761</v>
      </c>
    </row>
    <row r="49" spans="1:10" ht="15.75" x14ac:dyDescent="0.25">
      <c r="A49" s="31">
        <v>42</v>
      </c>
      <c r="B49" s="32" t="s">
        <v>156</v>
      </c>
      <c r="C49" s="33" t="s">
        <v>152</v>
      </c>
      <c r="D49" s="46">
        <v>37</v>
      </c>
      <c r="E49" s="34">
        <v>65</v>
      </c>
      <c r="F49" s="34">
        <f t="shared" si="4"/>
        <v>2405</v>
      </c>
      <c r="G49" s="34">
        <v>1156</v>
      </c>
      <c r="H49" s="35">
        <f t="shared" si="2"/>
        <v>0.48066528066528069</v>
      </c>
      <c r="I49" s="36">
        <f t="shared" si="1"/>
        <v>-1249</v>
      </c>
      <c r="J49" s="34">
        <v>3318</v>
      </c>
    </row>
    <row r="50" spans="1:10" ht="15.75" x14ac:dyDescent="0.25">
      <c r="A50" s="31">
        <v>43</v>
      </c>
      <c r="B50" s="32" t="s">
        <v>157</v>
      </c>
      <c r="C50" s="33" t="s">
        <v>152</v>
      </c>
      <c r="D50" s="46">
        <v>9</v>
      </c>
      <c r="E50" s="34">
        <v>65</v>
      </c>
      <c r="F50" s="34">
        <f t="shared" si="4"/>
        <v>585</v>
      </c>
      <c r="G50" s="34">
        <v>0</v>
      </c>
      <c r="H50" s="35">
        <f t="shared" si="2"/>
        <v>0</v>
      </c>
      <c r="I50" s="36">
        <f t="shared" si="1"/>
        <v>-585</v>
      </c>
      <c r="J50" s="34">
        <v>4</v>
      </c>
    </row>
    <row r="51" spans="1:10" ht="15.75" x14ac:dyDescent="0.25">
      <c r="A51" s="40"/>
      <c r="B51" s="41" t="s">
        <v>158</v>
      </c>
      <c r="C51" s="42"/>
      <c r="D51" s="43">
        <f>SUM(D45:D50)</f>
        <v>268</v>
      </c>
      <c r="E51" s="43"/>
      <c r="F51" s="43">
        <f>SUM(F45:F50)</f>
        <v>17420</v>
      </c>
      <c r="G51" s="43">
        <f>SUM(G45:G50)</f>
        <v>9100</v>
      </c>
      <c r="H51" s="44">
        <f t="shared" si="2"/>
        <v>0.52238805970149249</v>
      </c>
      <c r="I51" s="45">
        <f t="shared" si="1"/>
        <v>-8320</v>
      </c>
      <c r="J51" s="43">
        <f>SUM(J45:J50)</f>
        <v>80206</v>
      </c>
    </row>
    <row r="52" spans="1:10" ht="15.75" x14ac:dyDescent="0.25">
      <c r="A52" s="31"/>
      <c r="B52" s="32" t="s">
        <v>87</v>
      </c>
      <c r="C52" s="33"/>
      <c r="D52" s="43">
        <f>+D51+D44+D42+D40+D16</f>
        <v>8091</v>
      </c>
      <c r="E52" s="43"/>
      <c r="F52" s="43">
        <f>+F51+F44+F42+F40+F16</f>
        <v>706550</v>
      </c>
      <c r="G52" s="43">
        <f>+G51+G44+G42+G40+G16</f>
        <v>322086</v>
      </c>
      <c r="H52" s="44">
        <f t="shared" si="2"/>
        <v>0.45585733493737174</v>
      </c>
      <c r="I52" s="45">
        <f t="shared" si="1"/>
        <v>-384464</v>
      </c>
      <c r="J52" s="43">
        <f>SUM(J51+J44+J42+J40+J16)</f>
        <v>4167600</v>
      </c>
    </row>
  </sheetData>
  <mergeCells count="1">
    <mergeCell ref="A1:J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8E300E-1278-4AD0-B31C-5521A3520D26}">
  <dimension ref="A1:H44"/>
  <sheetViews>
    <sheetView topLeftCell="A13" workbookViewId="0">
      <selection activeCell="O31" sqref="O31"/>
    </sheetView>
  </sheetViews>
  <sheetFormatPr defaultRowHeight="15" x14ac:dyDescent="0.25"/>
  <cols>
    <col min="2" max="2" width="27.5703125" customWidth="1"/>
    <col min="3" max="3" width="13.140625" bestFit="1" customWidth="1"/>
    <col min="4" max="4" width="12" bestFit="1" customWidth="1"/>
    <col min="5" max="5" width="17.28515625" customWidth="1"/>
    <col min="6" max="6" width="21.28515625" customWidth="1"/>
    <col min="7" max="7" width="16.85546875" customWidth="1"/>
    <col min="8" max="8" width="20.5703125" customWidth="1"/>
  </cols>
  <sheetData>
    <row r="1" spans="1:8" ht="26.25" x14ac:dyDescent="0.4">
      <c r="A1" s="47" t="s">
        <v>159</v>
      </c>
      <c r="B1" s="48"/>
      <c r="C1" s="48"/>
      <c r="D1" s="48"/>
      <c r="E1" s="48"/>
      <c r="F1" s="48"/>
      <c r="G1" s="48"/>
      <c r="H1" s="49"/>
    </row>
    <row r="2" spans="1:8" ht="66" x14ac:dyDescent="0.25">
      <c r="A2" s="50" t="s">
        <v>160</v>
      </c>
      <c r="B2" s="51" t="s">
        <v>161</v>
      </c>
      <c r="C2" s="50" t="s">
        <v>162</v>
      </c>
      <c r="D2" s="50" t="s">
        <v>163</v>
      </c>
      <c r="E2" s="50" t="s">
        <v>164</v>
      </c>
      <c r="F2" s="50" t="s">
        <v>165</v>
      </c>
      <c r="G2" s="52" t="s">
        <v>166</v>
      </c>
      <c r="H2" s="50" t="s">
        <v>167</v>
      </c>
    </row>
    <row r="3" spans="1:8" ht="16.5" x14ac:dyDescent="0.25">
      <c r="A3" s="50">
        <v>1</v>
      </c>
      <c r="B3" s="53" t="s">
        <v>168</v>
      </c>
      <c r="C3" s="54" t="s">
        <v>169</v>
      </c>
      <c r="D3" s="54">
        <v>306</v>
      </c>
      <c r="E3" s="54">
        <v>26260</v>
      </c>
      <c r="F3" s="54">
        <v>7855</v>
      </c>
      <c r="G3" s="55">
        <f>F3/E3</f>
        <v>0.29912414318354913</v>
      </c>
      <c r="H3" s="54">
        <v>127568</v>
      </c>
    </row>
    <row r="4" spans="1:8" ht="16.5" x14ac:dyDescent="0.25">
      <c r="A4" s="50">
        <v>2</v>
      </c>
      <c r="B4" s="53" t="s">
        <v>170</v>
      </c>
      <c r="C4" s="54" t="s">
        <v>171</v>
      </c>
      <c r="D4" s="54">
        <v>237</v>
      </c>
      <c r="E4" s="54">
        <v>20480</v>
      </c>
      <c r="F4" s="54">
        <v>9637</v>
      </c>
      <c r="G4" s="56">
        <f>F4/E4</f>
        <v>0.47055664062500002</v>
      </c>
      <c r="H4" s="54">
        <v>122241</v>
      </c>
    </row>
    <row r="5" spans="1:8" ht="16.5" x14ac:dyDescent="0.25">
      <c r="A5" s="50">
        <v>3</v>
      </c>
      <c r="B5" s="53" t="s">
        <v>172</v>
      </c>
      <c r="C5" s="54" t="s">
        <v>173</v>
      </c>
      <c r="D5" s="54">
        <v>70</v>
      </c>
      <c r="E5" s="54">
        <v>5480</v>
      </c>
      <c r="F5" s="54">
        <v>2732</v>
      </c>
      <c r="G5" s="56">
        <f>F5/E5</f>
        <v>0.49854014598540147</v>
      </c>
      <c r="H5" s="54">
        <v>45686</v>
      </c>
    </row>
    <row r="6" spans="1:8" ht="16.5" x14ac:dyDescent="0.25">
      <c r="A6" s="50">
        <v>4</v>
      </c>
      <c r="B6" s="53" t="s">
        <v>174</v>
      </c>
      <c r="C6" s="54" t="s">
        <v>169</v>
      </c>
      <c r="D6" s="54">
        <v>140</v>
      </c>
      <c r="E6" s="54">
        <v>11975</v>
      </c>
      <c r="F6" s="54">
        <v>7864</v>
      </c>
      <c r="G6" s="56">
        <f>F6/E6</f>
        <v>0.65670146137787055</v>
      </c>
      <c r="H6" s="54">
        <v>102930</v>
      </c>
    </row>
    <row r="7" spans="1:8" ht="16.5" x14ac:dyDescent="0.25">
      <c r="A7" s="50">
        <v>5</v>
      </c>
      <c r="B7" s="53" t="s">
        <v>175</v>
      </c>
      <c r="C7" s="54" t="s">
        <v>176</v>
      </c>
      <c r="D7" s="54">
        <v>129</v>
      </c>
      <c r="E7" s="54">
        <v>11155</v>
      </c>
      <c r="F7" s="54">
        <v>5840</v>
      </c>
      <c r="G7" s="56">
        <f>F7/E7</f>
        <v>0.52353204840878531</v>
      </c>
      <c r="H7" s="54">
        <v>74700</v>
      </c>
    </row>
    <row r="8" spans="1:8" ht="16.5" x14ac:dyDescent="0.25">
      <c r="A8" s="50">
        <v>6</v>
      </c>
      <c r="B8" s="53" t="s">
        <v>177</v>
      </c>
      <c r="C8" s="54" t="s">
        <v>173</v>
      </c>
      <c r="D8" s="54">
        <v>115</v>
      </c>
      <c r="E8" s="54">
        <v>9630</v>
      </c>
      <c r="F8" s="54">
        <v>6799</v>
      </c>
      <c r="G8" s="56">
        <f>F8/E8</f>
        <v>0.70602284527518178</v>
      </c>
      <c r="H8" s="54">
        <v>87994</v>
      </c>
    </row>
    <row r="9" spans="1:8" ht="16.5" x14ac:dyDescent="0.25">
      <c r="A9" s="50">
        <v>7</v>
      </c>
      <c r="B9" s="53" t="s">
        <v>178</v>
      </c>
      <c r="C9" s="54" t="s">
        <v>169</v>
      </c>
      <c r="D9" s="54">
        <v>109</v>
      </c>
      <c r="E9" s="54">
        <v>9830</v>
      </c>
      <c r="F9" s="54">
        <v>5881</v>
      </c>
      <c r="G9" s="56">
        <f>F9/E9</f>
        <v>0.59827060020345879</v>
      </c>
      <c r="H9" s="54">
        <v>75733</v>
      </c>
    </row>
    <row r="10" spans="1:8" ht="16.5" x14ac:dyDescent="0.25">
      <c r="A10" s="50">
        <v>8</v>
      </c>
      <c r="B10" s="53" t="s">
        <v>179</v>
      </c>
      <c r="C10" s="54" t="s">
        <v>171</v>
      </c>
      <c r="D10" s="54">
        <v>131</v>
      </c>
      <c r="E10" s="54">
        <v>12390</v>
      </c>
      <c r="F10" s="54">
        <v>5091</v>
      </c>
      <c r="G10" s="55">
        <f>F10/E10</f>
        <v>0.41089588377723973</v>
      </c>
      <c r="H10" s="54">
        <v>76426</v>
      </c>
    </row>
    <row r="11" spans="1:8" ht="16.5" x14ac:dyDescent="0.25">
      <c r="A11" s="50">
        <v>9</v>
      </c>
      <c r="B11" s="53" t="s">
        <v>180</v>
      </c>
      <c r="C11" s="54" t="s">
        <v>169</v>
      </c>
      <c r="D11" s="54">
        <v>253</v>
      </c>
      <c r="E11" s="54">
        <v>21335</v>
      </c>
      <c r="F11" s="54">
        <v>9537</v>
      </c>
      <c r="G11" s="55">
        <f>F11/E11</f>
        <v>0.44701195219123507</v>
      </c>
      <c r="H11" s="54">
        <v>170901</v>
      </c>
    </row>
    <row r="12" spans="1:8" ht="16.5" x14ac:dyDescent="0.25">
      <c r="A12" s="50">
        <v>10</v>
      </c>
      <c r="B12" s="53" t="s">
        <v>181</v>
      </c>
      <c r="C12" s="54" t="s">
        <v>173</v>
      </c>
      <c r="D12" s="54">
        <v>334</v>
      </c>
      <c r="E12" s="54">
        <v>29870</v>
      </c>
      <c r="F12" s="54">
        <v>11877</v>
      </c>
      <c r="G12" s="55">
        <f>F12/E12</f>
        <v>0.39762303314362235</v>
      </c>
      <c r="H12" s="54">
        <v>132379</v>
      </c>
    </row>
    <row r="13" spans="1:8" ht="16.5" x14ac:dyDescent="0.25">
      <c r="A13" s="50">
        <v>11</v>
      </c>
      <c r="B13" s="53" t="s">
        <v>182</v>
      </c>
      <c r="C13" s="54" t="s">
        <v>169</v>
      </c>
      <c r="D13" s="54">
        <v>136</v>
      </c>
      <c r="E13" s="54">
        <v>11655</v>
      </c>
      <c r="F13" s="54">
        <v>6594</v>
      </c>
      <c r="G13" s="56">
        <f>F13/E13</f>
        <v>0.56576576576576576</v>
      </c>
      <c r="H13" s="54">
        <v>73415</v>
      </c>
    </row>
    <row r="14" spans="1:8" ht="16.5" x14ac:dyDescent="0.25">
      <c r="A14" s="50">
        <v>12</v>
      </c>
      <c r="B14" s="53" t="s">
        <v>183</v>
      </c>
      <c r="C14" s="54" t="s">
        <v>169</v>
      </c>
      <c r="D14" s="54">
        <v>191</v>
      </c>
      <c r="E14" s="54">
        <v>16320</v>
      </c>
      <c r="F14" s="54">
        <v>5539</v>
      </c>
      <c r="G14" s="55">
        <f>F14/E14</f>
        <v>0.33939950980392158</v>
      </c>
      <c r="H14" s="54">
        <v>87006</v>
      </c>
    </row>
    <row r="15" spans="1:8" ht="16.5" x14ac:dyDescent="0.25">
      <c r="A15" s="50">
        <v>13</v>
      </c>
      <c r="B15" s="53" t="s">
        <v>184</v>
      </c>
      <c r="C15" s="54" t="s">
        <v>169</v>
      </c>
      <c r="D15" s="54">
        <v>211</v>
      </c>
      <c r="E15" s="54">
        <v>19240</v>
      </c>
      <c r="F15" s="54">
        <v>7184</v>
      </c>
      <c r="G15" s="55">
        <f>F15/E15</f>
        <v>0.37338877338877341</v>
      </c>
      <c r="H15" s="54">
        <v>95354</v>
      </c>
    </row>
    <row r="16" spans="1:8" ht="16.5" x14ac:dyDescent="0.25">
      <c r="A16" s="50">
        <v>14</v>
      </c>
      <c r="B16" s="53" t="s">
        <v>185</v>
      </c>
      <c r="C16" s="54" t="s">
        <v>186</v>
      </c>
      <c r="D16" s="54">
        <v>157</v>
      </c>
      <c r="E16" s="54">
        <v>13895</v>
      </c>
      <c r="F16" s="54">
        <v>7934</v>
      </c>
      <c r="G16" s="56">
        <f>F16/E16</f>
        <v>0.57099676142497302</v>
      </c>
      <c r="H16" s="54">
        <v>102213</v>
      </c>
    </row>
    <row r="17" spans="1:8" ht="16.5" x14ac:dyDescent="0.25">
      <c r="A17" s="50">
        <v>15</v>
      </c>
      <c r="B17" s="53" t="s">
        <v>187</v>
      </c>
      <c r="C17" s="54" t="s">
        <v>171</v>
      </c>
      <c r="D17" s="54">
        <v>55</v>
      </c>
      <c r="E17" s="54">
        <v>5320</v>
      </c>
      <c r="F17" s="54">
        <v>4353</v>
      </c>
      <c r="G17" s="56">
        <f>F17/E17</f>
        <v>0.81823308270676687</v>
      </c>
      <c r="H17" s="54">
        <v>47485</v>
      </c>
    </row>
    <row r="18" spans="1:8" ht="16.5" x14ac:dyDescent="0.25">
      <c r="A18" s="50">
        <v>16</v>
      </c>
      <c r="B18" s="53" t="s">
        <v>188</v>
      </c>
      <c r="C18" s="54" t="s">
        <v>171</v>
      </c>
      <c r="D18" s="54">
        <v>64</v>
      </c>
      <c r="E18" s="54">
        <v>6065</v>
      </c>
      <c r="F18" s="54">
        <v>5664</v>
      </c>
      <c r="G18" s="56">
        <f>F18/E18</f>
        <v>0.93388293487221763</v>
      </c>
      <c r="H18" s="54">
        <v>67046</v>
      </c>
    </row>
    <row r="19" spans="1:8" ht="16.5" x14ac:dyDescent="0.25">
      <c r="A19" s="50">
        <v>17</v>
      </c>
      <c r="B19" s="53" t="s">
        <v>189</v>
      </c>
      <c r="C19" s="54" t="s">
        <v>186</v>
      </c>
      <c r="D19" s="54">
        <v>126</v>
      </c>
      <c r="E19" s="54">
        <v>11200</v>
      </c>
      <c r="F19" s="54">
        <v>6584</v>
      </c>
      <c r="G19" s="56">
        <f>F19/E19</f>
        <v>0.58785714285714286</v>
      </c>
      <c r="H19" s="54">
        <v>68631</v>
      </c>
    </row>
    <row r="20" spans="1:8" ht="16.5" x14ac:dyDescent="0.25">
      <c r="A20" s="50">
        <v>18</v>
      </c>
      <c r="B20" s="53" t="s">
        <v>190</v>
      </c>
      <c r="C20" s="54" t="s">
        <v>169</v>
      </c>
      <c r="D20" s="54">
        <v>119</v>
      </c>
      <c r="E20" s="54">
        <v>10370</v>
      </c>
      <c r="F20" s="54">
        <v>6142</v>
      </c>
      <c r="G20" s="56">
        <f>F20/E20</f>
        <v>0.59228543876567019</v>
      </c>
      <c r="H20" s="54">
        <v>86030</v>
      </c>
    </row>
    <row r="21" spans="1:8" ht="16.5" x14ac:dyDescent="0.25">
      <c r="A21" s="50">
        <v>19</v>
      </c>
      <c r="B21" s="53" t="s">
        <v>191</v>
      </c>
      <c r="C21" s="54" t="s">
        <v>171</v>
      </c>
      <c r="D21" s="54">
        <v>333</v>
      </c>
      <c r="E21" s="54">
        <v>29310</v>
      </c>
      <c r="F21" s="54">
        <v>12324</v>
      </c>
      <c r="G21" s="55">
        <f>F21/E21</f>
        <v>0.4204708290685773</v>
      </c>
      <c r="H21" s="54">
        <v>150261</v>
      </c>
    </row>
    <row r="22" spans="1:8" ht="16.5" x14ac:dyDescent="0.25">
      <c r="A22" s="50">
        <v>20</v>
      </c>
      <c r="B22" s="53" t="s">
        <v>192</v>
      </c>
      <c r="C22" s="54" t="s">
        <v>173</v>
      </c>
      <c r="D22" s="54">
        <v>243</v>
      </c>
      <c r="E22" s="54">
        <v>21335</v>
      </c>
      <c r="F22" s="54">
        <v>11363</v>
      </c>
      <c r="G22" s="56">
        <f>F22/E22</f>
        <v>0.53259901570189827</v>
      </c>
      <c r="H22" s="54">
        <v>121917</v>
      </c>
    </row>
    <row r="23" spans="1:8" ht="16.5" x14ac:dyDescent="0.25">
      <c r="A23" s="50">
        <v>21</v>
      </c>
      <c r="B23" s="53" t="s">
        <v>193</v>
      </c>
      <c r="C23" s="54" t="s">
        <v>173</v>
      </c>
      <c r="D23" s="54">
        <v>1211</v>
      </c>
      <c r="E23" s="54">
        <v>103275</v>
      </c>
      <c r="F23" s="54">
        <v>36274</v>
      </c>
      <c r="G23" s="55">
        <f>F23/E23</f>
        <v>0.35123698862260955</v>
      </c>
      <c r="H23" s="54">
        <v>463834</v>
      </c>
    </row>
    <row r="24" spans="1:8" ht="16.5" x14ac:dyDescent="0.25">
      <c r="A24" s="50">
        <v>22</v>
      </c>
      <c r="B24" s="53" t="s">
        <v>194</v>
      </c>
      <c r="C24" s="54" t="s">
        <v>173</v>
      </c>
      <c r="D24" s="54">
        <v>73</v>
      </c>
      <c r="E24" s="54">
        <v>6930</v>
      </c>
      <c r="F24" s="54">
        <v>2365</v>
      </c>
      <c r="G24" s="55">
        <f>F24/E24</f>
        <v>0.34126984126984128</v>
      </c>
      <c r="H24" s="54">
        <v>28672</v>
      </c>
    </row>
    <row r="25" spans="1:8" ht="16.5" x14ac:dyDescent="0.25">
      <c r="A25" s="50">
        <v>23</v>
      </c>
      <c r="B25" s="53" t="s">
        <v>195</v>
      </c>
      <c r="C25" s="54" t="s">
        <v>173</v>
      </c>
      <c r="D25" s="54">
        <v>143</v>
      </c>
      <c r="E25" s="54">
        <v>13265</v>
      </c>
      <c r="F25" s="54">
        <v>6688</v>
      </c>
      <c r="G25" s="56">
        <f>F25/E25</f>
        <v>0.50418394270637013</v>
      </c>
      <c r="H25" s="54">
        <v>82087</v>
      </c>
    </row>
    <row r="26" spans="1:8" ht="16.5" x14ac:dyDescent="0.25">
      <c r="A26" s="50">
        <v>24</v>
      </c>
      <c r="B26" s="53" t="s">
        <v>196</v>
      </c>
      <c r="C26" s="54" t="s">
        <v>176</v>
      </c>
      <c r="D26" s="54">
        <v>129</v>
      </c>
      <c r="E26" s="54">
        <v>10820</v>
      </c>
      <c r="F26" s="54">
        <v>6729</v>
      </c>
      <c r="G26" s="56">
        <f>F26/E26</f>
        <v>0.62190388170055455</v>
      </c>
      <c r="H26" s="54">
        <v>85417</v>
      </c>
    </row>
    <row r="27" spans="1:8" ht="16.5" x14ac:dyDescent="0.25">
      <c r="A27" s="50">
        <v>25</v>
      </c>
      <c r="B27" s="53" t="s">
        <v>197</v>
      </c>
      <c r="C27" s="54" t="s">
        <v>169</v>
      </c>
      <c r="D27" s="54">
        <v>269</v>
      </c>
      <c r="E27" s="54">
        <v>24060</v>
      </c>
      <c r="F27" s="54">
        <v>10478</v>
      </c>
      <c r="G27" s="55">
        <f>F27/E27</f>
        <v>0.43549459684123026</v>
      </c>
      <c r="H27" s="54">
        <v>150396</v>
      </c>
    </row>
    <row r="28" spans="1:8" ht="16.5" x14ac:dyDescent="0.25">
      <c r="A28" s="50">
        <v>26</v>
      </c>
      <c r="B28" s="53" t="s">
        <v>198</v>
      </c>
      <c r="C28" s="54" t="s">
        <v>199</v>
      </c>
      <c r="D28" s="54">
        <v>402</v>
      </c>
      <c r="E28" s="54">
        <v>35135</v>
      </c>
      <c r="F28" s="54">
        <v>12591</v>
      </c>
      <c r="G28" s="55">
        <f>F28/E28</f>
        <v>0.3583606090792657</v>
      </c>
      <c r="H28" s="54">
        <v>152838</v>
      </c>
    </row>
    <row r="29" spans="1:8" ht="16.5" x14ac:dyDescent="0.25">
      <c r="A29" s="50">
        <v>27</v>
      </c>
      <c r="B29" s="53" t="s">
        <v>200</v>
      </c>
      <c r="C29" s="54" t="s">
        <v>169</v>
      </c>
      <c r="D29" s="54">
        <v>111</v>
      </c>
      <c r="E29" s="54">
        <v>10145</v>
      </c>
      <c r="F29" s="54">
        <v>4950</v>
      </c>
      <c r="G29" s="56">
        <f>F29/E29</f>
        <v>0.48792508624938391</v>
      </c>
      <c r="H29" s="54">
        <v>71127</v>
      </c>
    </row>
    <row r="30" spans="1:8" ht="16.5" x14ac:dyDescent="0.25">
      <c r="A30" s="50">
        <v>28</v>
      </c>
      <c r="B30" s="53" t="s">
        <v>201</v>
      </c>
      <c r="C30" s="54" t="s">
        <v>171</v>
      </c>
      <c r="D30" s="54">
        <v>118</v>
      </c>
      <c r="E30" s="54">
        <v>10145</v>
      </c>
      <c r="F30" s="54">
        <v>4982</v>
      </c>
      <c r="G30" s="56">
        <f>F30/E30</f>
        <v>0.49107934943321835</v>
      </c>
      <c r="H30" s="54">
        <v>59548</v>
      </c>
    </row>
    <row r="31" spans="1:8" ht="16.5" x14ac:dyDescent="0.25">
      <c r="A31" s="50">
        <v>29</v>
      </c>
      <c r="B31" s="53" t="s">
        <v>202</v>
      </c>
      <c r="C31" s="54" t="s">
        <v>176</v>
      </c>
      <c r="D31" s="54">
        <v>285</v>
      </c>
      <c r="E31" s="54">
        <v>24895</v>
      </c>
      <c r="F31" s="54">
        <v>9254</v>
      </c>
      <c r="G31" s="55">
        <f>F31/E31</f>
        <v>0.3717212291624824</v>
      </c>
      <c r="H31" s="54">
        <v>124539</v>
      </c>
    </row>
    <row r="32" spans="1:8" ht="16.5" x14ac:dyDescent="0.25">
      <c r="A32" s="50">
        <v>30</v>
      </c>
      <c r="B32" s="53" t="s">
        <v>203</v>
      </c>
      <c r="C32" s="54" t="s">
        <v>171</v>
      </c>
      <c r="D32" s="54">
        <v>137</v>
      </c>
      <c r="E32" s="54">
        <v>11675</v>
      </c>
      <c r="F32" s="54">
        <v>6081</v>
      </c>
      <c r="G32" s="56">
        <f>F32/E32</f>
        <v>0.52085653104925056</v>
      </c>
      <c r="H32" s="54">
        <v>71973</v>
      </c>
    </row>
    <row r="33" spans="1:8" ht="16.5" x14ac:dyDescent="0.25">
      <c r="A33" s="50">
        <v>31</v>
      </c>
      <c r="B33" s="53" t="s">
        <v>204</v>
      </c>
      <c r="C33" s="54" t="s">
        <v>186</v>
      </c>
      <c r="D33" s="54">
        <v>151</v>
      </c>
      <c r="E33" s="54">
        <v>13040</v>
      </c>
      <c r="F33" s="54">
        <v>7563</v>
      </c>
      <c r="G33" s="56">
        <f>F33/E33</f>
        <v>0.57998466257668713</v>
      </c>
      <c r="H33" s="54">
        <v>84374</v>
      </c>
    </row>
    <row r="34" spans="1:8" ht="16.5" x14ac:dyDescent="0.25">
      <c r="A34" s="50">
        <v>32</v>
      </c>
      <c r="B34" s="53" t="s">
        <v>205</v>
      </c>
      <c r="C34" s="54" t="s">
        <v>173</v>
      </c>
      <c r="D34" s="54">
        <v>203</v>
      </c>
      <c r="E34" s="54">
        <v>18380</v>
      </c>
      <c r="F34" s="54">
        <v>11876</v>
      </c>
      <c r="G34" s="56">
        <f>F34/E34</f>
        <v>0.64613710554951032</v>
      </c>
      <c r="H34" s="54">
        <v>126468</v>
      </c>
    </row>
    <row r="35" spans="1:8" ht="16.5" x14ac:dyDescent="0.25">
      <c r="A35" s="50">
        <v>33</v>
      </c>
      <c r="B35" s="53" t="s">
        <v>206</v>
      </c>
      <c r="C35" s="54" t="s">
        <v>186</v>
      </c>
      <c r="D35" s="54">
        <v>57</v>
      </c>
      <c r="E35" s="54">
        <v>4905</v>
      </c>
      <c r="F35" s="54">
        <v>2906</v>
      </c>
      <c r="G35" s="56">
        <f>F35/E35</f>
        <v>0.59245667686034653</v>
      </c>
      <c r="H35" s="54">
        <v>29440</v>
      </c>
    </row>
    <row r="36" spans="1:8" ht="16.5" x14ac:dyDescent="0.25">
      <c r="A36" s="50">
        <v>34</v>
      </c>
      <c r="B36" s="53" t="s">
        <v>207</v>
      </c>
      <c r="C36" s="54" t="s">
        <v>169</v>
      </c>
      <c r="D36" s="54">
        <v>64</v>
      </c>
      <c r="E36" s="54">
        <v>5605</v>
      </c>
      <c r="F36" s="54">
        <v>4647</v>
      </c>
      <c r="G36" s="56">
        <f>F36/E36</f>
        <v>0.82908117752007138</v>
      </c>
      <c r="H36" s="54">
        <v>58958</v>
      </c>
    </row>
    <row r="37" spans="1:8" ht="16.5" x14ac:dyDescent="0.25">
      <c r="A37" s="50">
        <v>35</v>
      </c>
      <c r="B37" s="53" t="s">
        <v>208</v>
      </c>
      <c r="C37" s="54" t="s">
        <v>173</v>
      </c>
      <c r="D37" s="54">
        <v>128</v>
      </c>
      <c r="E37" s="54">
        <v>10990</v>
      </c>
      <c r="F37" s="54">
        <v>5906</v>
      </c>
      <c r="G37" s="56">
        <f>F37/E37</f>
        <v>0.53739763421292086</v>
      </c>
      <c r="H37" s="54">
        <v>81928</v>
      </c>
    </row>
    <row r="38" spans="1:8" ht="16.5" x14ac:dyDescent="0.25">
      <c r="A38" s="50">
        <v>36</v>
      </c>
      <c r="B38" s="53" t="s">
        <v>209</v>
      </c>
      <c r="C38" s="54" t="s">
        <v>199</v>
      </c>
      <c r="D38" s="54">
        <v>38</v>
      </c>
      <c r="E38" s="54">
        <v>3135</v>
      </c>
      <c r="F38" s="54">
        <v>2086</v>
      </c>
      <c r="G38" s="56">
        <f>F38/E38</f>
        <v>0.66539074960127587</v>
      </c>
      <c r="H38" s="54">
        <v>38060</v>
      </c>
    </row>
    <row r="39" spans="1:8" ht="16.5" x14ac:dyDescent="0.25">
      <c r="A39" s="50">
        <v>37</v>
      </c>
      <c r="B39" s="53" t="s">
        <v>210</v>
      </c>
      <c r="C39" s="54" t="s">
        <v>169</v>
      </c>
      <c r="D39" s="54">
        <v>159</v>
      </c>
      <c r="E39" s="54">
        <v>14335</v>
      </c>
      <c r="F39" s="54">
        <v>4773</v>
      </c>
      <c r="G39" s="55">
        <f>F39/E39</f>
        <v>0.3329612835716777</v>
      </c>
      <c r="H39" s="54">
        <v>70950</v>
      </c>
    </row>
    <row r="40" spans="1:8" ht="16.5" x14ac:dyDescent="0.25">
      <c r="A40" s="50">
        <v>38</v>
      </c>
      <c r="B40" s="53" t="s">
        <v>211</v>
      </c>
      <c r="C40" s="54" t="s">
        <v>171</v>
      </c>
      <c r="D40" s="54">
        <v>325</v>
      </c>
      <c r="E40" s="54">
        <v>28290</v>
      </c>
      <c r="F40" s="54">
        <v>11953</v>
      </c>
      <c r="G40" s="55">
        <f>F40/E40</f>
        <v>0.42251679038529516</v>
      </c>
      <c r="H40" s="54">
        <v>162774</v>
      </c>
    </row>
    <row r="41" spans="1:8" ht="16.5" x14ac:dyDescent="0.25">
      <c r="A41" s="50">
        <v>39</v>
      </c>
      <c r="B41" s="53" t="s">
        <v>212</v>
      </c>
      <c r="C41" s="54" t="s">
        <v>173</v>
      </c>
      <c r="D41" s="54">
        <v>125</v>
      </c>
      <c r="E41" s="54">
        <v>10835</v>
      </c>
      <c r="F41" s="54">
        <v>5296</v>
      </c>
      <c r="G41" s="56">
        <f>F41/E41</f>
        <v>0.48878634056299031</v>
      </c>
      <c r="H41" s="54">
        <v>58030</v>
      </c>
    </row>
    <row r="42" spans="1:8" ht="16.5" x14ac:dyDescent="0.25">
      <c r="A42" s="50">
        <v>40</v>
      </c>
      <c r="B42" s="53" t="s">
        <v>213</v>
      </c>
      <c r="C42" s="54" t="s">
        <v>169</v>
      </c>
      <c r="D42" s="54">
        <v>172</v>
      </c>
      <c r="E42" s="54">
        <v>15230</v>
      </c>
      <c r="F42" s="54">
        <v>5849</v>
      </c>
      <c r="G42" s="55">
        <f>F42/E42</f>
        <v>0.38404464871963229</v>
      </c>
      <c r="H42" s="54">
        <v>97705</v>
      </c>
    </row>
    <row r="43" spans="1:8" ht="16.5" x14ac:dyDescent="0.25">
      <c r="A43" s="50">
        <v>41</v>
      </c>
      <c r="B43" s="53" t="s">
        <v>214</v>
      </c>
      <c r="C43" s="54" t="s">
        <v>173</v>
      </c>
      <c r="D43" s="54">
        <v>332</v>
      </c>
      <c r="E43" s="54">
        <v>28345</v>
      </c>
      <c r="F43" s="54">
        <v>12045</v>
      </c>
      <c r="G43" s="55">
        <f>F43/E43</f>
        <v>0.42494267066502028</v>
      </c>
      <c r="H43" s="54">
        <v>152566</v>
      </c>
    </row>
    <row r="44" spans="1:8" ht="16.5" x14ac:dyDescent="0.25">
      <c r="A44" s="50"/>
      <c r="B44" s="57" t="s">
        <v>215</v>
      </c>
      <c r="C44" s="58"/>
      <c r="D44" s="58">
        <f>SUM(D3:D43)</f>
        <v>8091</v>
      </c>
      <c r="E44" s="58">
        <f>SUM(E3:E43)</f>
        <v>706550</v>
      </c>
      <c r="F44" s="58">
        <f>SUM(F3:F43)</f>
        <v>322086</v>
      </c>
      <c r="G44" s="59">
        <f>F44/E44</f>
        <v>0.45585733493737174</v>
      </c>
      <c r="H44" s="58">
        <f>SUM(H3:H43)</f>
        <v>4167600</v>
      </c>
    </row>
  </sheetData>
  <mergeCells count="1">
    <mergeCell ref="A1:H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F0279C-9A84-4998-82AF-EFD3DAA441DF}">
  <dimension ref="A1:F70"/>
  <sheetViews>
    <sheetView topLeftCell="A36" workbookViewId="0">
      <selection activeCell="H9" sqref="H9"/>
    </sheetView>
  </sheetViews>
  <sheetFormatPr defaultRowHeight="15" x14ac:dyDescent="0.25"/>
  <cols>
    <col min="2" max="2" width="45.140625" bestFit="1" customWidth="1"/>
    <col min="3" max="3" width="17.42578125" customWidth="1"/>
    <col min="4" max="4" width="17.5703125" customWidth="1"/>
    <col min="5" max="5" width="16.85546875" customWidth="1"/>
    <col min="6" max="6" width="18.85546875" customWidth="1"/>
  </cols>
  <sheetData>
    <row r="1" spans="1:6" ht="15.75" x14ac:dyDescent="0.25">
      <c r="A1" s="60" t="s">
        <v>216</v>
      </c>
      <c r="B1" s="60"/>
      <c r="C1" s="60"/>
      <c r="D1" s="60"/>
      <c r="E1" s="60"/>
      <c r="F1" s="60"/>
    </row>
    <row r="2" spans="1:6" ht="15.75" x14ac:dyDescent="0.25">
      <c r="A2" s="61"/>
      <c r="B2" s="62"/>
      <c r="C2" s="63"/>
      <c r="D2" s="64" t="s">
        <v>217</v>
      </c>
      <c r="E2" s="64"/>
      <c r="F2" s="64"/>
    </row>
    <row r="3" spans="1:6" ht="15.75" x14ac:dyDescent="0.25">
      <c r="A3" s="65" t="s">
        <v>218</v>
      </c>
      <c r="B3" s="66" t="s">
        <v>83</v>
      </c>
      <c r="C3" s="67" t="s">
        <v>219</v>
      </c>
      <c r="D3" s="67"/>
      <c r="E3" s="67" t="s">
        <v>220</v>
      </c>
      <c r="F3" s="67"/>
    </row>
    <row r="4" spans="1:6" ht="15.75" x14ac:dyDescent="0.25">
      <c r="A4" s="65"/>
      <c r="B4" s="68"/>
      <c r="C4" s="69" t="s">
        <v>221</v>
      </c>
      <c r="D4" s="70" t="s">
        <v>222</v>
      </c>
      <c r="E4" s="69" t="s">
        <v>221</v>
      </c>
      <c r="F4" s="70" t="s">
        <v>222</v>
      </c>
    </row>
    <row r="5" spans="1:6" ht="15.75" x14ac:dyDescent="0.25">
      <c r="A5" s="71"/>
      <c r="B5" s="72" t="s">
        <v>223</v>
      </c>
      <c r="C5" s="73"/>
      <c r="D5" s="74"/>
      <c r="E5" s="73"/>
      <c r="F5" s="74"/>
    </row>
    <row r="6" spans="1:6" x14ac:dyDescent="0.25">
      <c r="A6" s="75">
        <v>1</v>
      </c>
      <c r="B6" s="76" t="s">
        <v>117</v>
      </c>
      <c r="C6" s="77">
        <v>79</v>
      </c>
      <c r="D6" s="78">
        <v>125518</v>
      </c>
      <c r="E6" s="77">
        <v>116</v>
      </c>
      <c r="F6" s="78">
        <v>139890</v>
      </c>
    </row>
    <row r="7" spans="1:6" x14ac:dyDescent="0.25">
      <c r="A7" s="75">
        <v>2</v>
      </c>
      <c r="B7" s="76" t="s">
        <v>108</v>
      </c>
      <c r="C7" s="77">
        <v>1</v>
      </c>
      <c r="D7" s="77">
        <v>500</v>
      </c>
      <c r="E7" s="77">
        <v>6</v>
      </c>
      <c r="F7" s="77">
        <v>236</v>
      </c>
    </row>
    <row r="8" spans="1:6" x14ac:dyDescent="0.25">
      <c r="A8" s="75">
        <v>3</v>
      </c>
      <c r="B8" s="76" t="s">
        <v>109</v>
      </c>
      <c r="C8" s="77">
        <v>0</v>
      </c>
      <c r="D8" s="78">
        <v>0</v>
      </c>
      <c r="E8" s="77">
        <v>0</v>
      </c>
      <c r="F8" s="78">
        <v>0</v>
      </c>
    </row>
    <row r="9" spans="1:6" x14ac:dyDescent="0.25">
      <c r="A9" s="75">
        <v>4</v>
      </c>
      <c r="B9" s="76" t="s">
        <v>110</v>
      </c>
      <c r="C9" s="77">
        <v>0</v>
      </c>
      <c r="D9" s="78">
        <v>0</v>
      </c>
      <c r="E9" s="77">
        <v>0</v>
      </c>
      <c r="F9" s="78">
        <v>0</v>
      </c>
    </row>
    <row r="10" spans="1:6" x14ac:dyDescent="0.25">
      <c r="A10" s="75">
        <v>5</v>
      </c>
      <c r="B10" s="76" t="s">
        <v>111</v>
      </c>
      <c r="C10" s="77">
        <v>2</v>
      </c>
      <c r="D10" s="78">
        <v>500</v>
      </c>
      <c r="E10" s="77">
        <v>5</v>
      </c>
      <c r="F10" s="78">
        <v>1150</v>
      </c>
    </row>
    <row r="11" spans="1:6" x14ac:dyDescent="0.25">
      <c r="A11" s="75">
        <v>6</v>
      </c>
      <c r="B11" s="76" t="s">
        <v>112</v>
      </c>
      <c r="C11" s="77">
        <v>0</v>
      </c>
      <c r="D11" s="78">
        <v>0</v>
      </c>
      <c r="E11" s="77">
        <v>0</v>
      </c>
      <c r="F11" s="78">
        <v>0</v>
      </c>
    </row>
    <row r="12" spans="1:6" x14ac:dyDescent="0.25">
      <c r="A12" s="75">
        <v>7</v>
      </c>
      <c r="B12" s="76" t="s">
        <v>113</v>
      </c>
      <c r="C12" s="77">
        <v>0</v>
      </c>
      <c r="D12" s="78">
        <v>0</v>
      </c>
      <c r="E12" s="77">
        <v>0</v>
      </c>
      <c r="F12" s="78">
        <v>0</v>
      </c>
    </row>
    <row r="13" spans="1:6" x14ac:dyDescent="0.25">
      <c r="A13" s="75">
        <v>8</v>
      </c>
      <c r="B13" s="76" t="s">
        <v>224</v>
      </c>
      <c r="C13" s="77">
        <v>0</v>
      </c>
      <c r="D13" s="78">
        <v>0</v>
      </c>
      <c r="E13" s="77">
        <v>0</v>
      </c>
      <c r="F13" s="78">
        <v>0</v>
      </c>
    </row>
    <row r="14" spans="1:6" x14ac:dyDescent="0.25">
      <c r="A14" s="75">
        <v>9</v>
      </c>
      <c r="B14" s="76" t="s">
        <v>115</v>
      </c>
      <c r="C14" s="77">
        <v>8</v>
      </c>
      <c r="D14" s="78">
        <v>252000</v>
      </c>
      <c r="E14" s="77">
        <v>15</v>
      </c>
      <c r="F14" s="78">
        <v>94324.9</v>
      </c>
    </row>
    <row r="15" spans="1:6" x14ac:dyDescent="0.25">
      <c r="A15" s="75">
        <v>10</v>
      </c>
      <c r="B15" s="76" t="s">
        <v>116</v>
      </c>
      <c r="C15" s="77">
        <v>29</v>
      </c>
      <c r="D15" s="78">
        <v>531109</v>
      </c>
      <c r="E15" s="77">
        <v>178</v>
      </c>
      <c r="F15" s="78">
        <v>1544879.68</v>
      </c>
    </row>
    <row r="16" spans="1:6" x14ac:dyDescent="0.25">
      <c r="A16" s="75">
        <v>11</v>
      </c>
      <c r="B16" s="76" t="s">
        <v>118</v>
      </c>
      <c r="C16" s="77">
        <v>0</v>
      </c>
      <c r="D16" s="78">
        <v>0</v>
      </c>
      <c r="E16" s="77">
        <v>0</v>
      </c>
      <c r="F16" s="78">
        <v>0</v>
      </c>
    </row>
    <row r="17" spans="1:6" x14ac:dyDescent="0.25">
      <c r="A17" s="75">
        <v>12</v>
      </c>
      <c r="B17" s="76" t="s">
        <v>119</v>
      </c>
      <c r="C17" s="77">
        <v>0</v>
      </c>
      <c r="D17" s="78">
        <v>0</v>
      </c>
      <c r="E17" s="77">
        <v>0</v>
      </c>
      <c r="F17" s="78">
        <v>0</v>
      </c>
    </row>
    <row r="18" spans="1:6" x14ac:dyDescent="0.25">
      <c r="A18" s="79"/>
      <c r="B18" s="80" t="s">
        <v>89</v>
      </c>
      <c r="C18" s="81">
        <f>SUM(C6:C17)</f>
        <v>119</v>
      </c>
      <c r="D18" s="82">
        <f>SUM(D6:D17)</f>
        <v>909627</v>
      </c>
      <c r="E18" s="81">
        <f>SUM(E6:E17)</f>
        <v>320</v>
      </c>
      <c r="F18" s="82">
        <f>SUM(F6:F17)</f>
        <v>1780480.5799999998</v>
      </c>
    </row>
    <row r="19" spans="1:6" x14ac:dyDescent="0.25">
      <c r="A19" s="79"/>
      <c r="B19" s="83" t="s">
        <v>225</v>
      </c>
      <c r="C19" s="84"/>
      <c r="D19" s="85"/>
      <c r="E19" s="84"/>
      <c r="F19" s="85"/>
    </row>
    <row r="20" spans="1:6" x14ac:dyDescent="0.25">
      <c r="A20" s="75">
        <v>13</v>
      </c>
      <c r="B20" s="76" t="s">
        <v>226</v>
      </c>
      <c r="C20" s="77">
        <v>0</v>
      </c>
      <c r="D20" s="78">
        <v>0</v>
      </c>
      <c r="E20" s="77">
        <v>0</v>
      </c>
      <c r="F20" s="78">
        <v>0</v>
      </c>
    </row>
    <row r="21" spans="1:6" x14ac:dyDescent="0.25">
      <c r="A21" s="75">
        <v>14</v>
      </c>
      <c r="B21" s="76" t="s">
        <v>227</v>
      </c>
      <c r="C21" s="77">
        <v>0</v>
      </c>
      <c r="D21" s="78">
        <v>0</v>
      </c>
      <c r="E21" s="77">
        <v>0</v>
      </c>
      <c r="F21" s="78">
        <v>0</v>
      </c>
    </row>
    <row r="22" spans="1:6" x14ac:dyDescent="0.25">
      <c r="A22" s="75">
        <v>15</v>
      </c>
      <c r="B22" s="76" t="s">
        <v>228</v>
      </c>
      <c r="C22" s="77">
        <v>0</v>
      </c>
      <c r="D22" s="78">
        <v>0</v>
      </c>
      <c r="E22" s="77">
        <v>0</v>
      </c>
      <c r="F22" s="78">
        <v>0</v>
      </c>
    </row>
    <row r="23" spans="1:6" x14ac:dyDescent="0.25">
      <c r="A23" s="75">
        <v>16</v>
      </c>
      <c r="B23" s="76" t="s">
        <v>229</v>
      </c>
      <c r="C23" s="77">
        <v>0</v>
      </c>
      <c r="D23" s="78">
        <v>0</v>
      </c>
      <c r="E23" s="77">
        <v>0</v>
      </c>
      <c r="F23" s="78">
        <v>0</v>
      </c>
    </row>
    <row r="24" spans="1:6" x14ac:dyDescent="0.25">
      <c r="A24" s="75">
        <v>17</v>
      </c>
      <c r="B24" s="76" t="s">
        <v>230</v>
      </c>
      <c r="C24" s="77">
        <v>0</v>
      </c>
      <c r="D24" s="78">
        <v>0</v>
      </c>
      <c r="E24" s="77">
        <v>0</v>
      </c>
      <c r="F24" s="78">
        <v>0</v>
      </c>
    </row>
    <row r="25" spans="1:6" x14ac:dyDescent="0.25">
      <c r="A25" s="75">
        <v>18</v>
      </c>
      <c r="B25" s="76" t="s">
        <v>231</v>
      </c>
      <c r="C25" s="77">
        <v>0</v>
      </c>
      <c r="D25" s="78">
        <v>0</v>
      </c>
      <c r="E25" s="77">
        <v>0</v>
      </c>
      <c r="F25" s="78">
        <v>0</v>
      </c>
    </row>
    <row r="26" spans="1:6" x14ac:dyDescent="0.25">
      <c r="A26" s="75">
        <v>19</v>
      </c>
      <c r="B26" s="76" t="s">
        <v>232</v>
      </c>
      <c r="C26" s="77">
        <v>0</v>
      </c>
      <c r="D26" s="78">
        <v>0</v>
      </c>
      <c r="E26" s="77">
        <v>0</v>
      </c>
      <c r="F26" s="78">
        <v>0</v>
      </c>
    </row>
    <row r="27" spans="1:6" x14ac:dyDescent="0.25">
      <c r="A27" s="75">
        <v>20</v>
      </c>
      <c r="B27" s="76" t="s">
        <v>233</v>
      </c>
      <c r="C27" s="77">
        <v>0</v>
      </c>
      <c r="D27" s="78">
        <v>0</v>
      </c>
      <c r="E27" s="77">
        <v>0</v>
      </c>
      <c r="F27" s="78">
        <v>0</v>
      </c>
    </row>
    <row r="28" spans="1:6" x14ac:dyDescent="0.25">
      <c r="A28" s="75">
        <v>21</v>
      </c>
      <c r="B28" s="76" t="s">
        <v>234</v>
      </c>
      <c r="C28" s="77">
        <v>0</v>
      </c>
      <c r="D28" s="78">
        <v>0</v>
      </c>
      <c r="E28" s="77">
        <v>0</v>
      </c>
      <c r="F28" s="78">
        <v>0</v>
      </c>
    </row>
    <row r="29" spans="1:6" x14ac:dyDescent="0.25">
      <c r="A29" s="75">
        <v>22</v>
      </c>
      <c r="B29" s="76" t="s">
        <v>235</v>
      </c>
      <c r="C29" s="77">
        <v>0</v>
      </c>
      <c r="D29" s="78">
        <v>0</v>
      </c>
      <c r="E29" s="77">
        <v>0</v>
      </c>
      <c r="F29" s="78">
        <v>0</v>
      </c>
    </row>
    <row r="30" spans="1:6" x14ac:dyDescent="0.25">
      <c r="A30" s="75">
        <v>23</v>
      </c>
      <c r="B30" s="76" t="s">
        <v>236</v>
      </c>
      <c r="C30" s="77">
        <v>0</v>
      </c>
      <c r="D30" s="78">
        <v>0</v>
      </c>
      <c r="E30" s="77">
        <v>0</v>
      </c>
      <c r="F30" s="78">
        <v>0</v>
      </c>
    </row>
    <row r="31" spans="1:6" x14ac:dyDescent="0.25">
      <c r="A31" s="75">
        <v>24</v>
      </c>
      <c r="B31" s="76" t="s">
        <v>237</v>
      </c>
      <c r="C31" s="77">
        <v>0</v>
      </c>
      <c r="D31" s="78">
        <v>0</v>
      </c>
      <c r="E31" s="77">
        <v>0</v>
      </c>
      <c r="F31" s="78">
        <v>0</v>
      </c>
    </row>
    <row r="32" spans="1:6" x14ac:dyDescent="0.25">
      <c r="A32" s="75">
        <v>25</v>
      </c>
      <c r="B32" s="76" t="s">
        <v>238</v>
      </c>
      <c r="C32" s="77">
        <v>0</v>
      </c>
      <c r="D32" s="78">
        <v>0</v>
      </c>
      <c r="E32" s="77">
        <v>0</v>
      </c>
      <c r="F32" s="78">
        <v>0</v>
      </c>
    </row>
    <row r="33" spans="1:6" x14ac:dyDescent="0.25">
      <c r="A33" s="75">
        <v>26</v>
      </c>
      <c r="B33" s="76" t="s">
        <v>239</v>
      </c>
      <c r="C33" s="77">
        <v>0</v>
      </c>
      <c r="D33" s="78">
        <v>0</v>
      </c>
      <c r="E33" s="77">
        <v>0</v>
      </c>
      <c r="F33" s="78">
        <v>0</v>
      </c>
    </row>
    <row r="34" spans="1:6" x14ac:dyDescent="0.25">
      <c r="A34" s="75">
        <v>27</v>
      </c>
      <c r="B34" s="76" t="s">
        <v>240</v>
      </c>
      <c r="C34" s="77">
        <v>0</v>
      </c>
      <c r="D34" s="78">
        <v>0</v>
      </c>
      <c r="E34" s="77">
        <v>0</v>
      </c>
      <c r="F34" s="78">
        <v>0</v>
      </c>
    </row>
    <row r="35" spans="1:6" x14ac:dyDescent="0.25">
      <c r="A35" s="75">
        <v>28</v>
      </c>
      <c r="B35" s="76" t="s">
        <v>134</v>
      </c>
      <c r="C35" s="77">
        <v>0</v>
      </c>
      <c r="D35" s="78">
        <v>0</v>
      </c>
      <c r="E35" s="77">
        <v>0</v>
      </c>
      <c r="F35" s="78">
        <v>0</v>
      </c>
    </row>
    <row r="36" spans="1:6" x14ac:dyDescent="0.25">
      <c r="A36" s="75">
        <v>29</v>
      </c>
      <c r="B36" s="76" t="s">
        <v>241</v>
      </c>
      <c r="C36" s="77">
        <v>0</v>
      </c>
      <c r="D36" s="78">
        <v>0</v>
      </c>
      <c r="E36" s="77">
        <v>0</v>
      </c>
      <c r="F36" s="78">
        <v>0</v>
      </c>
    </row>
    <row r="37" spans="1:6" x14ac:dyDescent="0.25">
      <c r="A37" s="75">
        <v>30</v>
      </c>
      <c r="B37" s="76" t="s">
        <v>242</v>
      </c>
      <c r="C37" s="77">
        <v>0</v>
      </c>
      <c r="D37" s="78">
        <v>0</v>
      </c>
      <c r="E37" s="77">
        <v>0</v>
      </c>
      <c r="F37" s="78">
        <v>0</v>
      </c>
    </row>
    <row r="38" spans="1:6" x14ac:dyDescent="0.25">
      <c r="A38" s="75">
        <v>31</v>
      </c>
      <c r="B38" s="76" t="s">
        <v>243</v>
      </c>
      <c r="C38" s="77">
        <v>0</v>
      </c>
      <c r="D38" s="78">
        <v>0</v>
      </c>
      <c r="E38" s="77">
        <v>0</v>
      </c>
      <c r="F38" s="78">
        <v>0</v>
      </c>
    </row>
    <row r="39" spans="1:6" x14ac:dyDescent="0.25">
      <c r="A39" s="75">
        <v>32</v>
      </c>
      <c r="B39" s="76" t="s">
        <v>244</v>
      </c>
      <c r="C39" s="77">
        <v>0</v>
      </c>
      <c r="D39" s="78">
        <v>0</v>
      </c>
      <c r="E39" s="77">
        <v>0</v>
      </c>
      <c r="F39" s="78">
        <v>0</v>
      </c>
    </row>
    <row r="40" spans="1:6" x14ac:dyDescent="0.25">
      <c r="A40" s="75">
        <v>33</v>
      </c>
      <c r="B40" s="76" t="s">
        <v>245</v>
      </c>
      <c r="C40" s="77">
        <v>0</v>
      </c>
      <c r="D40" s="78">
        <v>0</v>
      </c>
      <c r="E40" s="77">
        <v>0</v>
      </c>
      <c r="F40" s="78">
        <v>0</v>
      </c>
    </row>
    <row r="41" spans="1:6" x14ac:dyDescent="0.25">
      <c r="A41" s="75">
        <v>34</v>
      </c>
      <c r="B41" s="76" t="s">
        <v>142</v>
      </c>
      <c r="C41" s="77">
        <v>0</v>
      </c>
      <c r="D41" s="78">
        <v>0</v>
      </c>
      <c r="E41" s="77">
        <v>0</v>
      </c>
      <c r="F41" s="78">
        <v>0</v>
      </c>
    </row>
    <row r="42" spans="1:6" x14ac:dyDescent="0.25">
      <c r="A42" s="75">
        <v>35</v>
      </c>
      <c r="B42" s="76" t="s">
        <v>246</v>
      </c>
      <c r="C42" s="77">
        <v>0</v>
      </c>
      <c r="D42" s="78">
        <v>0</v>
      </c>
      <c r="E42" s="77">
        <v>0</v>
      </c>
      <c r="F42" s="78">
        <v>0</v>
      </c>
    </row>
    <row r="43" spans="1:6" x14ac:dyDescent="0.25">
      <c r="A43" s="75">
        <v>36</v>
      </c>
      <c r="B43" s="76" t="s">
        <v>247</v>
      </c>
      <c r="C43" s="77">
        <v>0</v>
      </c>
      <c r="D43" s="78">
        <v>0</v>
      </c>
      <c r="E43" s="77">
        <v>0</v>
      </c>
      <c r="F43" s="78">
        <v>0</v>
      </c>
    </row>
    <row r="44" spans="1:6" x14ac:dyDescent="0.25">
      <c r="A44" s="75">
        <v>37</v>
      </c>
      <c r="B44" s="76" t="s">
        <v>248</v>
      </c>
      <c r="C44" s="77">
        <v>0</v>
      </c>
      <c r="D44" s="78">
        <v>0</v>
      </c>
      <c r="E44" s="77">
        <v>0</v>
      </c>
      <c r="F44" s="78">
        <v>0</v>
      </c>
    </row>
    <row r="45" spans="1:6" x14ac:dyDescent="0.25">
      <c r="A45" s="79"/>
      <c r="B45" s="80" t="s">
        <v>249</v>
      </c>
      <c r="C45" s="81">
        <f>SUM(C19:C44)</f>
        <v>0</v>
      </c>
      <c r="D45" s="82">
        <f>SUM(D19:D44)</f>
        <v>0</v>
      </c>
      <c r="E45" s="81">
        <f>SUM(E19:E44)</f>
        <v>0</v>
      </c>
      <c r="F45" s="82">
        <f>SUM(F19:F44)</f>
        <v>0</v>
      </c>
    </row>
    <row r="46" spans="1:6" x14ac:dyDescent="0.25">
      <c r="A46" s="79"/>
      <c r="B46" s="80" t="s">
        <v>250</v>
      </c>
      <c r="C46" s="81">
        <f>SUM(C18,C45)</f>
        <v>119</v>
      </c>
      <c r="D46" s="82">
        <f>SUM(D18,D45)</f>
        <v>909627</v>
      </c>
      <c r="E46" s="81">
        <f>SUM(E18,E45)</f>
        <v>320</v>
      </c>
      <c r="F46" s="82">
        <f>SUM(F18,F45)</f>
        <v>1780480.5799999998</v>
      </c>
    </row>
    <row r="47" spans="1:6" x14ac:dyDescent="0.25">
      <c r="A47" s="79"/>
      <c r="B47" s="83" t="s">
        <v>251</v>
      </c>
      <c r="C47" s="84"/>
      <c r="D47" s="85"/>
      <c r="E47" s="84"/>
      <c r="F47" s="85"/>
    </row>
    <row r="48" spans="1:6" x14ac:dyDescent="0.25">
      <c r="A48" s="75">
        <v>38</v>
      </c>
      <c r="B48" s="76" t="s">
        <v>146</v>
      </c>
      <c r="C48" s="77">
        <v>0</v>
      </c>
      <c r="D48" s="78">
        <v>0</v>
      </c>
      <c r="E48" s="77">
        <v>0</v>
      </c>
      <c r="F48" s="78">
        <v>0</v>
      </c>
    </row>
    <row r="49" spans="1:6" x14ac:dyDescent="0.25">
      <c r="A49" s="79"/>
      <c r="B49" s="80" t="s">
        <v>252</v>
      </c>
      <c r="C49" s="81">
        <f>SUM(C47:C48)</f>
        <v>0</v>
      </c>
      <c r="D49" s="82">
        <f>SUM(D47:D48)</f>
        <v>0</v>
      </c>
      <c r="E49" s="81">
        <f>SUM(E47:E48)</f>
        <v>0</v>
      </c>
      <c r="F49" s="82">
        <f>SUM(F47:F48)</f>
        <v>0</v>
      </c>
    </row>
    <row r="50" spans="1:6" x14ac:dyDescent="0.25">
      <c r="A50" s="79"/>
      <c r="B50" s="83" t="s">
        <v>253</v>
      </c>
      <c r="C50" s="84"/>
      <c r="D50" s="85"/>
      <c r="E50" s="84"/>
      <c r="F50" s="85"/>
    </row>
    <row r="51" spans="1:6" x14ac:dyDescent="0.25">
      <c r="A51" s="75">
        <v>39</v>
      </c>
      <c r="B51" s="76" t="s">
        <v>254</v>
      </c>
      <c r="C51" s="77">
        <v>0</v>
      </c>
      <c r="D51" s="78">
        <v>0</v>
      </c>
      <c r="E51" s="77">
        <v>0</v>
      </c>
      <c r="F51" s="78">
        <v>0</v>
      </c>
    </row>
    <row r="52" spans="1:6" x14ac:dyDescent="0.25">
      <c r="A52" s="75">
        <v>40</v>
      </c>
      <c r="B52" s="76" t="s">
        <v>255</v>
      </c>
      <c r="C52" s="77">
        <v>0</v>
      </c>
      <c r="D52" s="78">
        <v>0</v>
      </c>
      <c r="E52" s="77">
        <v>0</v>
      </c>
      <c r="F52" s="78">
        <v>0</v>
      </c>
    </row>
    <row r="53" spans="1:6" x14ac:dyDescent="0.25">
      <c r="A53" s="79"/>
      <c r="B53" s="80" t="s">
        <v>256</v>
      </c>
      <c r="C53" s="81">
        <f>SUM(C50:C52)</f>
        <v>0</v>
      </c>
      <c r="D53" s="82">
        <f>SUM(D50:D52)</f>
        <v>0</v>
      </c>
      <c r="E53" s="81">
        <f>SUM(E50:E52)</f>
        <v>0</v>
      </c>
      <c r="F53" s="82">
        <f>SUM(F50:F52)</f>
        <v>0</v>
      </c>
    </row>
    <row r="54" spans="1:6" x14ac:dyDescent="0.25">
      <c r="A54" s="79"/>
      <c r="B54" s="83" t="s">
        <v>257</v>
      </c>
      <c r="C54" s="84"/>
      <c r="D54" s="85"/>
      <c r="E54" s="84"/>
      <c r="F54" s="85"/>
    </row>
    <row r="55" spans="1:6" x14ac:dyDescent="0.25">
      <c r="A55" s="75">
        <v>41</v>
      </c>
      <c r="B55" s="76" t="s">
        <v>258</v>
      </c>
      <c r="C55" s="77">
        <v>0</v>
      </c>
      <c r="D55" s="78">
        <v>0</v>
      </c>
      <c r="E55" s="77">
        <v>0</v>
      </c>
      <c r="F55" s="78">
        <v>0</v>
      </c>
    </row>
    <row r="56" spans="1:6" x14ac:dyDescent="0.25">
      <c r="A56" s="75">
        <v>42</v>
      </c>
      <c r="B56" s="76" t="s">
        <v>259</v>
      </c>
      <c r="C56" s="77">
        <v>0</v>
      </c>
      <c r="D56" s="78">
        <v>0</v>
      </c>
      <c r="E56" s="77">
        <v>0</v>
      </c>
      <c r="F56" s="78">
        <v>0</v>
      </c>
    </row>
    <row r="57" spans="1:6" x14ac:dyDescent="0.25">
      <c r="A57" s="75">
        <v>43</v>
      </c>
      <c r="B57" s="76" t="s">
        <v>260</v>
      </c>
      <c r="C57" s="77">
        <v>0</v>
      </c>
      <c r="D57" s="78">
        <v>0</v>
      </c>
      <c r="E57" s="77">
        <v>0</v>
      </c>
      <c r="F57" s="78">
        <v>0</v>
      </c>
    </row>
    <row r="58" spans="1:6" x14ac:dyDescent="0.25">
      <c r="A58" s="75">
        <v>44</v>
      </c>
      <c r="B58" s="76" t="s">
        <v>261</v>
      </c>
      <c r="C58" s="77">
        <v>0</v>
      </c>
      <c r="D58" s="78">
        <v>0</v>
      </c>
      <c r="E58" s="77">
        <v>0</v>
      </c>
      <c r="F58" s="78">
        <v>0</v>
      </c>
    </row>
    <row r="59" spans="1:6" x14ac:dyDescent="0.25">
      <c r="A59" s="75">
        <v>45</v>
      </c>
      <c r="B59" s="76" t="s">
        <v>262</v>
      </c>
      <c r="C59" s="77">
        <v>0</v>
      </c>
      <c r="D59" s="78">
        <v>0</v>
      </c>
      <c r="E59" s="77">
        <v>0</v>
      </c>
      <c r="F59" s="78">
        <v>0</v>
      </c>
    </row>
    <row r="60" spans="1:6" x14ac:dyDescent="0.25">
      <c r="A60" s="75">
        <v>46</v>
      </c>
      <c r="B60" s="76" t="s">
        <v>263</v>
      </c>
      <c r="C60" s="77">
        <v>0</v>
      </c>
      <c r="D60" s="78">
        <v>0</v>
      </c>
      <c r="E60" s="77">
        <v>0</v>
      </c>
      <c r="F60" s="78">
        <v>0</v>
      </c>
    </row>
    <row r="61" spans="1:6" x14ac:dyDescent="0.25">
      <c r="A61" s="75">
        <v>47</v>
      </c>
      <c r="B61" s="76" t="s">
        <v>264</v>
      </c>
      <c r="C61" s="77">
        <v>0</v>
      </c>
      <c r="D61" s="78">
        <v>0</v>
      </c>
      <c r="E61" s="77">
        <v>0</v>
      </c>
      <c r="F61" s="78">
        <v>0</v>
      </c>
    </row>
    <row r="62" spans="1:6" x14ac:dyDescent="0.25">
      <c r="A62" s="75">
        <v>48</v>
      </c>
      <c r="B62" s="76" t="s">
        <v>265</v>
      </c>
      <c r="C62" s="77">
        <v>0</v>
      </c>
      <c r="D62" s="78">
        <v>0</v>
      </c>
      <c r="E62" s="77">
        <v>0</v>
      </c>
      <c r="F62" s="78">
        <v>0</v>
      </c>
    </row>
    <row r="63" spans="1:6" x14ac:dyDescent="0.25">
      <c r="A63" s="75">
        <v>49</v>
      </c>
      <c r="B63" s="76" t="s">
        <v>266</v>
      </c>
      <c r="C63" s="77">
        <v>0</v>
      </c>
      <c r="D63" s="78">
        <v>0</v>
      </c>
      <c r="E63" s="77">
        <v>0</v>
      </c>
      <c r="F63" s="78">
        <v>0</v>
      </c>
    </row>
    <row r="64" spans="1:6" x14ac:dyDescent="0.25">
      <c r="A64" s="79"/>
      <c r="B64" s="80" t="s">
        <v>267</v>
      </c>
      <c r="C64" s="81">
        <f>SUM(C54:C63)</f>
        <v>0</v>
      </c>
      <c r="D64" s="82">
        <f>SUM(D54:D63)</f>
        <v>0</v>
      </c>
      <c r="E64" s="81">
        <f>SUM(E54:E63)</f>
        <v>0</v>
      </c>
      <c r="F64" s="82">
        <f>SUM(F54:F63)</f>
        <v>0</v>
      </c>
    </row>
    <row r="65" spans="1:6" x14ac:dyDescent="0.25">
      <c r="A65" s="79"/>
      <c r="B65" s="83" t="s">
        <v>268</v>
      </c>
      <c r="C65" s="84"/>
      <c r="D65" s="85"/>
      <c r="E65" s="84"/>
      <c r="F65" s="85"/>
    </row>
    <row r="66" spans="1:6" x14ac:dyDescent="0.25">
      <c r="A66" s="75">
        <v>50</v>
      </c>
      <c r="B66" s="76" t="s">
        <v>269</v>
      </c>
      <c r="C66" s="77">
        <v>0</v>
      </c>
      <c r="D66" s="78">
        <v>0</v>
      </c>
      <c r="E66" s="77">
        <v>0</v>
      </c>
      <c r="F66" s="78">
        <v>0</v>
      </c>
    </row>
    <row r="67" spans="1:6" x14ac:dyDescent="0.25">
      <c r="A67" s="75">
        <v>51</v>
      </c>
      <c r="B67" s="76" t="s">
        <v>270</v>
      </c>
      <c r="C67" s="77">
        <v>0</v>
      </c>
      <c r="D67" s="78">
        <v>0</v>
      </c>
      <c r="E67" s="77">
        <v>0</v>
      </c>
      <c r="F67" s="78">
        <v>0</v>
      </c>
    </row>
    <row r="68" spans="1:6" x14ac:dyDescent="0.25">
      <c r="A68" s="75">
        <v>52</v>
      </c>
      <c r="B68" s="76" t="s">
        <v>271</v>
      </c>
      <c r="C68" s="77">
        <v>0</v>
      </c>
      <c r="D68" s="78">
        <v>0</v>
      </c>
      <c r="E68" s="77">
        <v>0</v>
      </c>
      <c r="F68" s="78">
        <v>0</v>
      </c>
    </row>
    <row r="69" spans="1:6" x14ac:dyDescent="0.25">
      <c r="A69" s="79"/>
      <c r="B69" s="80" t="s">
        <v>272</v>
      </c>
      <c r="C69" s="81">
        <f>SUM(C65:C68)</f>
        <v>0</v>
      </c>
      <c r="D69" s="82">
        <f>SUM(D65:D68)</f>
        <v>0</v>
      </c>
      <c r="E69" s="81">
        <f>SUM(E65:E68)</f>
        <v>0</v>
      </c>
      <c r="F69" s="82">
        <f>SUM(F65:F68)</f>
        <v>0</v>
      </c>
    </row>
    <row r="70" spans="1:6" x14ac:dyDescent="0.25">
      <c r="A70" s="79"/>
      <c r="B70" s="80" t="s">
        <v>46</v>
      </c>
      <c r="C70" s="81">
        <f>SUM(C46,C49,C53,C64,C69)</f>
        <v>119</v>
      </c>
      <c r="D70" s="82">
        <f>SUM(D46,D49,D53,D64,D69)</f>
        <v>909627</v>
      </c>
      <c r="E70" s="81">
        <f>SUM(E46,E49,E53,E64,E69)</f>
        <v>320</v>
      </c>
      <c r="F70" s="82">
        <f>SUM(F46,F49,F53,F64,F69)</f>
        <v>1780480.5799999998</v>
      </c>
    </row>
  </sheetData>
  <mergeCells count="11">
    <mergeCell ref="B19:F19"/>
    <mergeCell ref="B47:F47"/>
    <mergeCell ref="B50:F50"/>
    <mergeCell ref="B54:F54"/>
    <mergeCell ref="B65:F65"/>
    <mergeCell ref="A1:F1"/>
    <mergeCell ref="D2:F2"/>
    <mergeCell ref="A3:A4"/>
    <mergeCell ref="B3:B4"/>
    <mergeCell ref="C3:D3"/>
    <mergeCell ref="E3:F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9E1BEA-4DDE-463A-BE06-0A0C22D95925}">
  <dimension ref="A1:F48"/>
  <sheetViews>
    <sheetView workbookViewId="0">
      <selection activeCell="J8" sqref="J8"/>
    </sheetView>
  </sheetViews>
  <sheetFormatPr defaultRowHeight="15" x14ac:dyDescent="0.25"/>
  <cols>
    <col min="2" max="2" width="18.7109375" bestFit="1" customWidth="1"/>
    <col min="3" max="3" width="17.28515625" customWidth="1"/>
    <col min="4" max="4" width="20.140625" customWidth="1"/>
    <col min="5" max="5" width="17" customWidth="1"/>
    <col min="6" max="6" width="17.7109375" customWidth="1"/>
  </cols>
  <sheetData>
    <row r="1" spans="1:6" ht="15.75" x14ac:dyDescent="0.25">
      <c r="A1" s="86" t="s">
        <v>273</v>
      </c>
      <c r="B1" s="86"/>
      <c r="C1" s="86"/>
      <c r="D1" s="86"/>
      <c r="E1" s="86"/>
      <c r="F1" s="86"/>
    </row>
    <row r="2" spans="1:6" ht="15.75" x14ac:dyDescent="0.25">
      <c r="A2" s="87" t="s">
        <v>274</v>
      </c>
      <c r="B2" s="87"/>
      <c r="C2" s="87"/>
      <c r="D2" s="87"/>
      <c r="E2" s="87"/>
      <c r="F2" s="87"/>
    </row>
    <row r="3" spans="1:6" ht="15.75" x14ac:dyDescent="0.25">
      <c r="A3" s="60" t="s">
        <v>216</v>
      </c>
      <c r="B3" s="60"/>
      <c r="C3" s="60"/>
      <c r="D3" s="60"/>
      <c r="E3" s="60"/>
      <c r="F3" s="60"/>
    </row>
    <row r="4" spans="1:6" x14ac:dyDescent="0.25">
      <c r="A4" s="88"/>
      <c r="B4" s="88"/>
      <c r="C4" s="89"/>
      <c r="D4" s="90" t="s">
        <v>275</v>
      </c>
      <c r="E4" s="90"/>
      <c r="F4" s="90"/>
    </row>
    <row r="5" spans="1:6" ht="15.75" x14ac:dyDescent="0.25">
      <c r="A5" s="91" t="s">
        <v>218</v>
      </c>
      <c r="B5" s="92" t="s">
        <v>276</v>
      </c>
      <c r="C5" s="67" t="s">
        <v>219</v>
      </c>
      <c r="D5" s="67"/>
      <c r="E5" s="67" t="s">
        <v>220</v>
      </c>
      <c r="F5" s="67"/>
    </row>
    <row r="6" spans="1:6" ht="15.75" x14ac:dyDescent="0.25">
      <c r="A6" s="93"/>
      <c r="B6" s="94"/>
      <c r="C6" s="69" t="s">
        <v>221</v>
      </c>
      <c r="D6" s="70" t="s">
        <v>222</v>
      </c>
      <c r="E6" s="69" t="s">
        <v>221</v>
      </c>
      <c r="F6" s="70" t="s">
        <v>222</v>
      </c>
    </row>
    <row r="7" spans="1:6" x14ac:dyDescent="0.25">
      <c r="A7" s="77">
        <v>1</v>
      </c>
      <c r="B7" s="95" t="s">
        <v>168</v>
      </c>
      <c r="C7" s="77">
        <v>0</v>
      </c>
      <c r="D7" s="77">
        <v>0</v>
      </c>
      <c r="E7" s="77">
        <v>4</v>
      </c>
      <c r="F7" s="77">
        <v>2332.21</v>
      </c>
    </row>
    <row r="8" spans="1:6" x14ac:dyDescent="0.25">
      <c r="A8" s="77">
        <v>2</v>
      </c>
      <c r="B8" s="95" t="s">
        <v>170</v>
      </c>
      <c r="C8" s="77">
        <v>0</v>
      </c>
      <c r="D8" s="77">
        <v>0</v>
      </c>
      <c r="E8" s="77">
        <v>2</v>
      </c>
      <c r="F8" s="77">
        <v>0.01</v>
      </c>
    </row>
    <row r="9" spans="1:6" x14ac:dyDescent="0.25">
      <c r="A9" s="77">
        <v>3</v>
      </c>
      <c r="B9" s="95" t="s">
        <v>277</v>
      </c>
      <c r="C9" s="77">
        <v>0</v>
      </c>
      <c r="D9" s="77">
        <v>0</v>
      </c>
      <c r="E9" s="77">
        <v>0</v>
      </c>
      <c r="F9" s="77">
        <v>0</v>
      </c>
    </row>
    <row r="10" spans="1:6" x14ac:dyDescent="0.25">
      <c r="A10" s="77">
        <v>4</v>
      </c>
      <c r="B10" s="95" t="s">
        <v>174</v>
      </c>
      <c r="C10" s="77">
        <v>0</v>
      </c>
      <c r="D10" s="77">
        <v>0</v>
      </c>
      <c r="E10" s="77">
        <v>0</v>
      </c>
      <c r="F10" s="77">
        <v>0</v>
      </c>
    </row>
    <row r="11" spans="1:6" x14ac:dyDescent="0.25">
      <c r="A11" s="77">
        <v>5</v>
      </c>
      <c r="B11" s="95" t="s">
        <v>175</v>
      </c>
      <c r="C11" s="77">
        <v>1</v>
      </c>
      <c r="D11" s="77">
        <v>500</v>
      </c>
      <c r="E11" s="77">
        <v>1</v>
      </c>
      <c r="F11" s="77">
        <v>501.25</v>
      </c>
    </row>
    <row r="12" spans="1:6" x14ac:dyDescent="0.25">
      <c r="A12" s="77">
        <v>6</v>
      </c>
      <c r="B12" s="95" t="s">
        <v>177</v>
      </c>
      <c r="C12" s="77">
        <v>0</v>
      </c>
      <c r="D12" s="77">
        <v>0</v>
      </c>
      <c r="E12" s="77">
        <v>0</v>
      </c>
      <c r="F12" s="77">
        <v>0</v>
      </c>
    </row>
    <row r="13" spans="1:6" x14ac:dyDescent="0.25">
      <c r="A13" s="77">
        <v>7</v>
      </c>
      <c r="B13" s="95" t="s">
        <v>278</v>
      </c>
      <c r="C13" s="77">
        <v>0</v>
      </c>
      <c r="D13" s="77">
        <v>0</v>
      </c>
      <c r="E13" s="77">
        <v>0</v>
      </c>
      <c r="F13" s="77">
        <v>0</v>
      </c>
    </row>
    <row r="14" spans="1:6" x14ac:dyDescent="0.25">
      <c r="A14" s="77">
        <v>8</v>
      </c>
      <c r="B14" s="95" t="s">
        <v>179</v>
      </c>
      <c r="C14" s="77">
        <v>1</v>
      </c>
      <c r="D14" s="77">
        <v>10000</v>
      </c>
      <c r="E14" s="77">
        <v>4</v>
      </c>
      <c r="F14" s="77">
        <v>7.95</v>
      </c>
    </row>
    <row r="15" spans="1:6" x14ac:dyDescent="0.25">
      <c r="A15" s="77">
        <v>9</v>
      </c>
      <c r="B15" s="95" t="s">
        <v>180</v>
      </c>
      <c r="C15" s="77">
        <v>0</v>
      </c>
      <c r="D15" s="77">
        <v>0</v>
      </c>
      <c r="E15" s="77">
        <v>0</v>
      </c>
      <c r="F15" s="77">
        <v>0</v>
      </c>
    </row>
    <row r="16" spans="1:6" x14ac:dyDescent="0.25">
      <c r="A16" s="77">
        <v>10</v>
      </c>
      <c r="B16" s="95" t="s">
        <v>181</v>
      </c>
      <c r="C16" s="77">
        <v>24</v>
      </c>
      <c r="D16" s="77">
        <v>207609</v>
      </c>
      <c r="E16" s="77">
        <v>117</v>
      </c>
      <c r="F16" s="77">
        <v>860528.4</v>
      </c>
    </row>
    <row r="17" spans="1:6" x14ac:dyDescent="0.25">
      <c r="A17" s="77">
        <v>11</v>
      </c>
      <c r="B17" s="95" t="s">
        <v>182</v>
      </c>
      <c r="C17" s="77">
        <v>0</v>
      </c>
      <c r="D17" s="77">
        <v>0</v>
      </c>
      <c r="E17" s="77">
        <v>0</v>
      </c>
      <c r="F17" s="77">
        <v>0</v>
      </c>
    </row>
    <row r="18" spans="1:6" x14ac:dyDescent="0.25">
      <c r="A18" s="77">
        <v>12</v>
      </c>
      <c r="B18" s="95" t="s">
        <v>183</v>
      </c>
      <c r="C18" s="77">
        <v>0</v>
      </c>
      <c r="D18" s="77">
        <v>0</v>
      </c>
      <c r="E18" s="77">
        <v>1</v>
      </c>
      <c r="F18" s="77">
        <v>23178.95</v>
      </c>
    </row>
    <row r="19" spans="1:6" x14ac:dyDescent="0.25">
      <c r="A19" s="77">
        <v>13</v>
      </c>
      <c r="B19" s="95" t="s">
        <v>184</v>
      </c>
      <c r="C19" s="77">
        <v>0</v>
      </c>
      <c r="D19" s="77">
        <v>0</v>
      </c>
      <c r="E19" s="77">
        <v>0</v>
      </c>
      <c r="F19" s="77">
        <v>0</v>
      </c>
    </row>
    <row r="20" spans="1:6" x14ac:dyDescent="0.25">
      <c r="A20" s="77">
        <v>14</v>
      </c>
      <c r="B20" s="95" t="s">
        <v>185</v>
      </c>
      <c r="C20" s="77">
        <v>0</v>
      </c>
      <c r="D20" s="77">
        <v>0</v>
      </c>
      <c r="E20" s="77">
        <v>0</v>
      </c>
      <c r="F20" s="77">
        <v>0</v>
      </c>
    </row>
    <row r="21" spans="1:6" x14ac:dyDescent="0.25">
      <c r="A21" s="77">
        <v>15</v>
      </c>
      <c r="B21" s="95" t="s">
        <v>279</v>
      </c>
      <c r="C21" s="77">
        <v>0</v>
      </c>
      <c r="D21" s="77">
        <v>0</v>
      </c>
      <c r="E21" s="77">
        <v>0</v>
      </c>
      <c r="F21" s="77">
        <v>0</v>
      </c>
    </row>
    <row r="22" spans="1:6" x14ac:dyDescent="0.25">
      <c r="A22" s="77">
        <v>16</v>
      </c>
      <c r="B22" s="95" t="s">
        <v>188</v>
      </c>
      <c r="C22" s="77">
        <v>1</v>
      </c>
      <c r="D22" s="77">
        <v>45000</v>
      </c>
      <c r="E22" s="77">
        <v>3</v>
      </c>
      <c r="F22" s="77">
        <v>32660.5</v>
      </c>
    </row>
    <row r="23" spans="1:6" x14ac:dyDescent="0.25">
      <c r="A23" s="77">
        <v>17</v>
      </c>
      <c r="B23" s="95" t="s">
        <v>280</v>
      </c>
      <c r="C23" s="77">
        <v>0</v>
      </c>
      <c r="D23" s="77">
        <v>0</v>
      </c>
      <c r="E23" s="77">
        <v>2</v>
      </c>
      <c r="F23" s="77">
        <v>0.01</v>
      </c>
    </row>
    <row r="24" spans="1:6" x14ac:dyDescent="0.25">
      <c r="A24" s="77">
        <v>18</v>
      </c>
      <c r="B24" s="95" t="s">
        <v>190</v>
      </c>
      <c r="C24" s="77">
        <v>0</v>
      </c>
      <c r="D24" s="77">
        <v>0</v>
      </c>
      <c r="E24" s="77">
        <v>0</v>
      </c>
      <c r="F24" s="77">
        <v>0</v>
      </c>
    </row>
    <row r="25" spans="1:6" x14ac:dyDescent="0.25">
      <c r="A25" s="77">
        <v>19</v>
      </c>
      <c r="B25" s="95" t="s">
        <v>191</v>
      </c>
      <c r="C25" s="77">
        <v>2</v>
      </c>
      <c r="D25" s="77">
        <v>261000</v>
      </c>
      <c r="E25" s="77">
        <v>14</v>
      </c>
      <c r="F25" s="77">
        <v>322329.12</v>
      </c>
    </row>
    <row r="26" spans="1:6" x14ac:dyDescent="0.25">
      <c r="A26" s="77">
        <v>20</v>
      </c>
      <c r="B26" s="95" t="s">
        <v>192</v>
      </c>
      <c r="C26" s="77">
        <v>4</v>
      </c>
      <c r="D26" s="77">
        <v>120000</v>
      </c>
      <c r="E26" s="77">
        <v>14</v>
      </c>
      <c r="F26" s="77">
        <v>94088.86</v>
      </c>
    </row>
    <row r="27" spans="1:6" x14ac:dyDescent="0.25">
      <c r="A27" s="77">
        <v>21</v>
      </c>
      <c r="B27" s="95" t="s">
        <v>193</v>
      </c>
      <c r="C27" s="77">
        <v>1</v>
      </c>
      <c r="D27" s="77">
        <v>10000</v>
      </c>
      <c r="E27" s="77">
        <v>17</v>
      </c>
      <c r="F27" s="77">
        <v>179768.06</v>
      </c>
    </row>
    <row r="28" spans="1:6" x14ac:dyDescent="0.25">
      <c r="A28" s="77">
        <v>22</v>
      </c>
      <c r="B28" s="95" t="s">
        <v>194</v>
      </c>
      <c r="C28" s="77">
        <v>79</v>
      </c>
      <c r="D28" s="77">
        <v>125518</v>
      </c>
      <c r="E28" s="77">
        <v>116</v>
      </c>
      <c r="F28" s="77">
        <v>139890</v>
      </c>
    </row>
    <row r="29" spans="1:6" x14ac:dyDescent="0.25">
      <c r="A29" s="77">
        <v>23</v>
      </c>
      <c r="B29" s="95" t="s">
        <v>195</v>
      </c>
      <c r="C29" s="77">
        <v>0</v>
      </c>
      <c r="D29" s="77">
        <v>0</v>
      </c>
      <c r="E29" s="77">
        <v>2</v>
      </c>
      <c r="F29" s="77">
        <v>52492.04</v>
      </c>
    </row>
    <row r="30" spans="1:6" x14ac:dyDescent="0.25">
      <c r="A30" s="77">
        <v>24</v>
      </c>
      <c r="B30" s="95" t="s">
        <v>196</v>
      </c>
      <c r="C30" s="77">
        <v>0</v>
      </c>
      <c r="D30" s="77">
        <v>0</v>
      </c>
      <c r="E30" s="77">
        <v>0</v>
      </c>
      <c r="F30" s="77">
        <v>0</v>
      </c>
    </row>
    <row r="31" spans="1:6" x14ac:dyDescent="0.25">
      <c r="A31" s="77">
        <v>25</v>
      </c>
      <c r="B31" s="95" t="s">
        <v>197</v>
      </c>
      <c r="C31" s="77">
        <v>0</v>
      </c>
      <c r="D31" s="77">
        <v>0</v>
      </c>
      <c r="E31" s="77">
        <v>0</v>
      </c>
      <c r="F31" s="77">
        <v>0</v>
      </c>
    </row>
    <row r="32" spans="1:6" x14ac:dyDescent="0.25">
      <c r="A32" s="77">
        <v>26</v>
      </c>
      <c r="B32" s="95" t="s">
        <v>198</v>
      </c>
      <c r="C32" s="77">
        <v>5</v>
      </c>
      <c r="D32" s="77">
        <v>129500</v>
      </c>
      <c r="E32" s="77">
        <v>13</v>
      </c>
      <c r="F32" s="77">
        <v>61524.9</v>
      </c>
    </row>
    <row r="33" spans="1:6" x14ac:dyDescent="0.25">
      <c r="A33" s="77">
        <v>27</v>
      </c>
      <c r="B33" s="95" t="s">
        <v>200</v>
      </c>
      <c r="C33" s="77">
        <v>0</v>
      </c>
      <c r="D33" s="77">
        <v>0</v>
      </c>
      <c r="E33" s="77">
        <v>0</v>
      </c>
      <c r="F33" s="77">
        <v>0</v>
      </c>
    </row>
    <row r="34" spans="1:6" x14ac:dyDescent="0.25">
      <c r="A34" s="77">
        <v>28</v>
      </c>
      <c r="B34" s="95" t="s">
        <v>281</v>
      </c>
      <c r="C34" s="77">
        <v>0</v>
      </c>
      <c r="D34" s="77">
        <v>0</v>
      </c>
      <c r="E34" s="77">
        <v>0</v>
      </c>
      <c r="F34" s="77">
        <v>0</v>
      </c>
    </row>
    <row r="35" spans="1:6" x14ac:dyDescent="0.25">
      <c r="A35" s="77">
        <v>29</v>
      </c>
      <c r="B35" s="95" t="s">
        <v>202</v>
      </c>
      <c r="C35" s="77">
        <v>0</v>
      </c>
      <c r="D35" s="77">
        <v>0</v>
      </c>
      <c r="E35" s="77">
        <v>2</v>
      </c>
      <c r="F35" s="77">
        <v>3072.44</v>
      </c>
    </row>
    <row r="36" spans="1:6" x14ac:dyDescent="0.25">
      <c r="A36" s="77">
        <v>30</v>
      </c>
      <c r="B36" s="95" t="s">
        <v>282</v>
      </c>
      <c r="C36" s="77">
        <v>0</v>
      </c>
      <c r="D36" s="77">
        <v>0</v>
      </c>
      <c r="E36" s="77">
        <v>0</v>
      </c>
      <c r="F36" s="77">
        <v>0</v>
      </c>
    </row>
    <row r="37" spans="1:6" x14ac:dyDescent="0.25">
      <c r="A37" s="77">
        <v>31</v>
      </c>
      <c r="B37" s="95" t="s">
        <v>204</v>
      </c>
      <c r="C37" s="77">
        <v>0</v>
      </c>
      <c r="D37" s="77">
        <v>0</v>
      </c>
      <c r="E37" s="77">
        <v>1</v>
      </c>
      <c r="F37" s="77">
        <v>7869.87</v>
      </c>
    </row>
    <row r="38" spans="1:6" x14ac:dyDescent="0.25">
      <c r="A38" s="77">
        <v>32</v>
      </c>
      <c r="B38" s="95" t="s">
        <v>205</v>
      </c>
      <c r="C38" s="77">
        <v>0</v>
      </c>
      <c r="D38" s="77">
        <v>0</v>
      </c>
      <c r="E38" s="77">
        <v>0</v>
      </c>
      <c r="F38" s="77">
        <v>0</v>
      </c>
    </row>
    <row r="39" spans="1:6" x14ac:dyDescent="0.25">
      <c r="A39" s="77">
        <v>33</v>
      </c>
      <c r="B39" s="95" t="s">
        <v>283</v>
      </c>
      <c r="C39" s="77">
        <v>0</v>
      </c>
      <c r="D39" s="77">
        <v>0</v>
      </c>
      <c r="E39" s="77">
        <v>1</v>
      </c>
      <c r="F39" s="77">
        <v>0.01</v>
      </c>
    </row>
    <row r="40" spans="1:6" x14ac:dyDescent="0.25">
      <c r="A40" s="77">
        <v>34</v>
      </c>
      <c r="B40" s="95" t="s">
        <v>207</v>
      </c>
      <c r="C40" s="77">
        <v>0</v>
      </c>
      <c r="D40" s="77">
        <v>0</v>
      </c>
      <c r="E40" s="77">
        <v>0</v>
      </c>
      <c r="F40" s="77">
        <v>0</v>
      </c>
    </row>
    <row r="41" spans="1:6" x14ac:dyDescent="0.25">
      <c r="A41" s="77">
        <v>35</v>
      </c>
      <c r="B41" s="95" t="s">
        <v>208</v>
      </c>
      <c r="C41" s="77">
        <v>0</v>
      </c>
      <c r="D41" s="77">
        <v>0</v>
      </c>
      <c r="E41" s="77">
        <v>0</v>
      </c>
      <c r="F41" s="77">
        <v>0</v>
      </c>
    </row>
    <row r="42" spans="1:6" x14ac:dyDescent="0.25">
      <c r="A42" s="77">
        <v>36</v>
      </c>
      <c r="B42" s="95" t="s">
        <v>284</v>
      </c>
      <c r="C42" s="77">
        <v>0</v>
      </c>
      <c r="D42" s="77">
        <v>0</v>
      </c>
      <c r="E42" s="77">
        <v>0</v>
      </c>
      <c r="F42" s="77">
        <v>0</v>
      </c>
    </row>
    <row r="43" spans="1:6" x14ac:dyDescent="0.25">
      <c r="A43" s="77">
        <v>37</v>
      </c>
      <c r="B43" s="95" t="s">
        <v>210</v>
      </c>
      <c r="C43" s="77">
        <v>0</v>
      </c>
      <c r="D43" s="77">
        <v>0</v>
      </c>
      <c r="E43" s="77">
        <v>0</v>
      </c>
      <c r="F43" s="77">
        <v>0</v>
      </c>
    </row>
    <row r="44" spans="1:6" x14ac:dyDescent="0.25">
      <c r="A44" s="77">
        <v>38</v>
      </c>
      <c r="B44" s="95" t="s">
        <v>211</v>
      </c>
      <c r="C44" s="77">
        <v>0</v>
      </c>
      <c r="D44" s="77">
        <v>0</v>
      </c>
      <c r="E44" s="77">
        <v>0</v>
      </c>
      <c r="F44" s="77">
        <v>0</v>
      </c>
    </row>
    <row r="45" spans="1:6" x14ac:dyDescent="0.25">
      <c r="A45" s="77">
        <v>39</v>
      </c>
      <c r="B45" s="95" t="s">
        <v>212</v>
      </c>
      <c r="C45" s="77">
        <v>0</v>
      </c>
      <c r="D45" s="77">
        <v>0</v>
      </c>
      <c r="E45" s="77">
        <v>0</v>
      </c>
      <c r="F45" s="77">
        <v>0</v>
      </c>
    </row>
    <row r="46" spans="1:6" x14ac:dyDescent="0.25">
      <c r="A46" s="77">
        <v>40</v>
      </c>
      <c r="B46" s="95" t="s">
        <v>213</v>
      </c>
      <c r="C46" s="77">
        <v>0</v>
      </c>
      <c r="D46" s="77">
        <v>0</v>
      </c>
      <c r="E46" s="77">
        <v>0</v>
      </c>
      <c r="F46" s="77">
        <v>0</v>
      </c>
    </row>
    <row r="47" spans="1:6" x14ac:dyDescent="0.25">
      <c r="A47" s="77">
        <v>41</v>
      </c>
      <c r="B47" s="95" t="s">
        <v>214</v>
      </c>
      <c r="C47" s="77">
        <v>0</v>
      </c>
      <c r="D47" s="77">
        <v>0</v>
      </c>
      <c r="E47" s="77">
        <v>0</v>
      </c>
      <c r="F47" s="77">
        <v>0</v>
      </c>
    </row>
    <row r="48" spans="1:6" x14ac:dyDescent="0.25">
      <c r="A48" s="96"/>
      <c r="B48" s="97" t="s">
        <v>46</v>
      </c>
      <c r="C48" s="96">
        <f>SUM(C7:C47)</f>
        <v>118</v>
      </c>
      <c r="D48" s="96">
        <f>SUM(D7:D47)</f>
        <v>909127</v>
      </c>
      <c r="E48" s="96">
        <f>SUM(E7:E47)</f>
        <v>314</v>
      </c>
      <c r="F48" s="96">
        <f>SUM(F7:F47)</f>
        <v>1780244.58</v>
      </c>
    </row>
  </sheetData>
  <mergeCells count="9">
    <mergeCell ref="A1:F1"/>
    <mergeCell ref="A2:F2"/>
    <mergeCell ref="A3:F3"/>
    <mergeCell ref="A4:B4"/>
    <mergeCell ref="D4:F4"/>
    <mergeCell ref="A5:A6"/>
    <mergeCell ref="B5:B6"/>
    <mergeCell ref="C5:D5"/>
    <mergeCell ref="E5:F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4923AA-5A13-43F1-9F46-E62101E78F7C}">
  <dimension ref="A1:I45"/>
  <sheetViews>
    <sheetView topLeftCell="A16" workbookViewId="0">
      <selection activeCell="M8" sqref="M8"/>
    </sheetView>
  </sheetViews>
  <sheetFormatPr defaultRowHeight="15" x14ac:dyDescent="0.25"/>
  <cols>
    <col min="2" max="2" width="43.85546875" bestFit="1" customWidth="1"/>
    <col min="7" max="7" width="12.7109375" customWidth="1"/>
    <col min="8" max="8" width="14.7109375" customWidth="1"/>
  </cols>
  <sheetData>
    <row r="1" spans="1:9" x14ac:dyDescent="0.25">
      <c r="A1" s="98" t="s">
        <v>285</v>
      </c>
      <c r="B1" s="99"/>
      <c r="C1" s="99"/>
      <c r="D1" s="99"/>
      <c r="E1" s="99"/>
      <c r="F1" s="99"/>
      <c r="G1" s="99"/>
      <c r="H1" s="99"/>
      <c r="I1" s="99"/>
    </row>
    <row r="2" spans="1:9" ht="60" x14ac:dyDescent="0.25">
      <c r="A2" s="100" t="s">
        <v>286</v>
      </c>
      <c r="B2" s="101" t="s">
        <v>287</v>
      </c>
      <c r="C2" s="102" t="s">
        <v>288</v>
      </c>
      <c r="D2" s="102" t="s">
        <v>289</v>
      </c>
      <c r="E2" s="102" t="s">
        <v>290</v>
      </c>
      <c r="F2" s="103" t="s">
        <v>291</v>
      </c>
      <c r="G2" s="102" t="s">
        <v>292</v>
      </c>
      <c r="H2" s="104" t="s">
        <v>293</v>
      </c>
      <c r="I2" s="104" t="s">
        <v>163</v>
      </c>
    </row>
    <row r="3" spans="1:9" x14ac:dyDescent="0.25">
      <c r="A3" s="105">
        <v>1</v>
      </c>
      <c r="B3" s="106" t="s">
        <v>294</v>
      </c>
      <c r="C3" s="107">
        <v>4</v>
      </c>
      <c r="D3" s="107">
        <v>2</v>
      </c>
      <c r="E3" s="108">
        <v>0</v>
      </c>
      <c r="F3" s="109">
        <v>1</v>
      </c>
      <c r="G3" s="105">
        <v>2</v>
      </c>
      <c r="H3" s="110">
        <f t="shared" ref="H3:H18" si="0">G3/F3</f>
        <v>2</v>
      </c>
      <c r="I3" s="107" t="s">
        <v>295</v>
      </c>
    </row>
    <row r="4" spans="1:9" x14ac:dyDescent="0.25">
      <c r="A4" s="105">
        <v>2</v>
      </c>
      <c r="B4" s="106" t="s">
        <v>296</v>
      </c>
      <c r="C4" s="107">
        <v>331</v>
      </c>
      <c r="D4" s="107">
        <v>152</v>
      </c>
      <c r="E4" s="108">
        <v>13</v>
      </c>
      <c r="F4" s="109">
        <v>302.9536557647059</v>
      </c>
      <c r="G4" s="105">
        <v>166</v>
      </c>
      <c r="H4" s="110">
        <f t="shared" si="0"/>
        <v>0.54793859338316331</v>
      </c>
      <c r="I4" s="107">
        <v>243</v>
      </c>
    </row>
    <row r="5" spans="1:9" x14ac:dyDescent="0.25">
      <c r="A5" s="105">
        <v>3</v>
      </c>
      <c r="B5" s="106" t="s">
        <v>21</v>
      </c>
      <c r="C5" s="107">
        <v>65</v>
      </c>
      <c r="D5" s="107">
        <v>27</v>
      </c>
      <c r="E5" s="108">
        <v>3</v>
      </c>
      <c r="F5" s="109">
        <v>100.13547276470588</v>
      </c>
      <c r="G5" s="105">
        <v>35</v>
      </c>
      <c r="H5" s="110">
        <f t="shared" si="0"/>
        <v>0.34952648680494602</v>
      </c>
      <c r="I5" s="107">
        <v>68</v>
      </c>
    </row>
    <row r="6" spans="1:9" x14ac:dyDescent="0.25">
      <c r="A6" s="105">
        <v>4</v>
      </c>
      <c r="B6" s="106" t="s">
        <v>18</v>
      </c>
      <c r="C6" s="107">
        <v>288</v>
      </c>
      <c r="D6" s="107">
        <v>158</v>
      </c>
      <c r="E6" s="108">
        <v>21</v>
      </c>
      <c r="F6" s="109">
        <v>317.16577776470592</v>
      </c>
      <c r="G6" s="105">
        <v>109</v>
      </c>
      <c r="H6" s="110">
        <f t="shared" si="0"/>
        <v>0.34366885597872809</v>
      </c>
      <c r="I6" s="107">
        <v>263</v>
      </c>
    </row>
    <row r="7" spans="1:9" x14ac:dyDescent="0.25">
      <c r="A7" s="105">
        <v>5</v>
      </c>
      <c r="B7" s="106" t="s">
        <v>297</v>
      </c>
      <c r="C7" s="107">
        <v>209</v>
      </c>
      <c r="D7" s="107">
        <v>90</v>
      </c>
      <c r="E7" s="108">
        <v>28</v>
      </c>
      <c r="F7" s="109">
        <v>289.83066229411764</v>
      </c>
      <c r="G7" s="105">
        <v>91</v>
      </c>
      <c r="H7" s="110">
        <f t="shared" si="0"/>
        <v>0.31397644155280574</v>
      </c>
      <c r="I7" s="107">
        <v>256</v>
      </c>
    </row>
    <row r="8" spans="1:9" x14ac:dyDescent="0.25">
      <c r="A8" s="105">
        <v>6</v>
      </c>
      <c r="B8" s="106" t="s">
        <v>298</v>
      </c>
      <c r="C8" s="107">
        <v>344</v>
      </c>
      <c r="D8" s="107">
        <v>91</v>
      </c>
      <c r="E8" s="108">
        <v>135</v>
      </c>
      <c r="F8" s="109">
        <v>406.88948582352941</v>
      </c>
      <c r="G8" s="105">
        <v>118</v>
      </c>
      <c r="H8" s="110">
        <f t="shared" si="0"/>
        <v>0.29000503603864897</v>
      </c>
      <c r="I8" s="107">
        <v>495</v>
      </c>
    </row>
    <row r="9" spans="1:9" x14ac:dyDescent="0.25">
      <c r="A9" s="105">
        <v>7</v>
      </c>
      <c r="B9" s="106" t="s">
        <v>299</v>
      </c>
      <c r="C9" s="107">
        <v>55</v>
      </c>
      <c r="D9" s="107">
        <v>23</v>
      </c>
      <c r="E9" s="108">
        <v>7</v>
      </c>
      <c r="F9" s="109">
        <v>90.135472764705881</v>
      </c>
      <c r="G9" s="105">
        <v>25</v>
      </c>
      <c r="H9" s="110">
        <f t="shared" si="0"/>
        <v>0.27736028039994026</v>
      </c>
      <c r="I9" s="107">
        <v>78</v>
      </c>
    </row>
    <row r="10" spans="1:9" x14ac:dyDescent="0.25">
      <c r="A10" s="105">
        <v>8</v>
      </c>
      <c r="B10" s="106" t="s">
        <v>300</v>
      </c>
      <c r="C10" s="107">
        <v>33</v>
      </c>
      <c r="D10" s="107">
        <v>4</v>
      </c>
      <c r="E10" s="108">
        <v>15</v>
      </c>
      <c r="F10" s="109">
        <v>53.135472764705881</v>
      </c>
      <c r="G10" s="105">
        <v>14</v>
      </c>
      <c r="H10" s="110">
        <f t="shared" si="0"/>
        <v>0.26347747129294774</v>
      </c>
      <c r="I10" s="107">
        <v>84</v>
      </c>
    </row>
    <row r="11" spans="1:9" x14ac:dyDescent="0.25">
      <c r="A11" s="105">
        <v>9</v>
      </c>
      <c r="B11" s="106" t="s">
        <v>301</v>
      </c>
      <c r="C11" s="107">
        <v>122</v>
      </c>
      <c r="D11" s="107">
        <v>66</v>
      </c>
      <c r="E11" s="108">
        <v>14</v>
      </c>
      <c r="F11" s="109">
        <v>218.95365576470587</v>
      </c>
      <c r="G11" s="105">
        <v>42</v>
      </c>
      <c r="H11" s="110">
        <f t="shared" si="0"/>
        <v>0.19182141468847844</v>
      </c>
      <c r="I11" s="107">
        <v>158</v>
      </c>
    </row>
    <row r="12" spans="1:9" x14ac:dyDescent="0.25">
      <c r="A12" s="105">
        <v>10</v>
      </c>
      <c r="B12" s="106" t="s">
        <v>302</v>
      </c>
      <c r="C12" s="107">
        <v>721</v>
      </c>
      <c r="D12" s="107">
        <v>549</v>
      </c>
      <c r="E12" s="108">
        <v>40</v>
      </c>
      <c r="F12" s="109">
        <v>715</v>
      </c>
      <c r="G12" s="105">
        <v>132</v>
      </c>
      <c r="H12" s="110">
        <f t="shared" si="0"/>
        <v>0.18461538461538463</v>
      </c>
      <c r="I12" s="107">
        <v>665</v>
      </c>
    </row>
    <row r="13" spans="1:9" x14ac:dyDescent="0.25">
      <c r="A13" s="105">
        <v>11</v>
      </c>
      <c r="B13" s="106" t="s">
        <v>303</v>
      </c>
      <c r="C13" s="107">
        <v>1116</v>
      </c>
      <c r="D13" s="107">
        <v>829</v>
      </c>
      <c r="E13" s="108">
        <v>79</v>
      </c>
      <c r="F13" s="109">
        <v>1175</v>
      </c>
      <c r="G13" s="105">
        <v>208</v>
      </c>
      <c r="H13" s="110">
        <f t="shared" si="0"/>
        <v>0.17702127659574468</v>
      </c>
      <c r="I13" s="107">
        <v>1378</v>
      </c>
    </row>
    <row r="14" spans="1:9" x14ac:dyDescent="0.25">
      <c r="A14" s="105">
        <v>12</v>
      </c>
      <c r="B14" s="106" t="s">
        <v>304</v>
      </c>
      <c r="C14" s="107">
        <v>130</v>
      </c>
      <c r="D14" s="107">
        <v>86</v>
      </c>
      <c r="E14" s="108">
        <v>2</v>
      </c>
      <c r="F14" s="109">
        <v>237.34759476470589</v>
      </c>
      <c r="G14" s="105">
        <v>42</v>
      </c>
      <c r="H14" s="110">
        <f t="shared" si="0"/>
        <v>0.17695565881607786</v>
      </c>
      <c r="I14" s="107">
        <v>166</v>
      </c>
    </row>
    <row r="15" spans="1:9" x14ac:dyDescent="0.25">
      <c r="A15" s="105">
        <v>13</v>
      </c>
      <c r="B15" s="106" t="s">
        <v>23</v>
      </c>
      <c r="C15" s="107">
        <v>678</v>
      </c>
      <c r="D15" s="107">
        <v>500</v>
      </c>
      <c r="E15" s="108">
        <v>66</v>
      </c>
      <c r="F15" s="109">
        <v>711</v>
      </c>
      <c r="G15" s="105">
        <v>112</v>
      </c>
      <c r="H15" s="110">
        <f t="shared" si="0"/>
        <v>0.15752461322081576</v>
      </c>
      <c r="I15" s="107">
        <v>734</v>
      </c>
    </row>
    <row r="16" spans="1:9" x14ac:dyDescent="0.25">
      <c r="A16" s="105">
        <v>14</v>
      </c>
      <c r="B16" s="106" t="s">
        <v>305</v>
      </c>
      <c r="C16" s="107">
        <v>31</v>
      </c>
      <c r="D16" s="107">
        <v>15</v>
      </c>
      <c r="E16" s="108">
        <v>4</v>
      </c>
      <c r="F16" s="109">
        <v>83.212121999999994</v>
      </c>
      <c r="G16" s="105">
        <v>12</v>
      </c>
      <c r="H16" s="110">
        <f t="shared" si="0"/>
        <v>0.14420975828497681</v>
      </c>
      <c r="I16" s="107">
        <v>56</v>
      </c>
    </row>
    <row r="17" spans="1:9" x14ac:dyDescent="0.25">
      <c r="A17" s="105">
        <v>15</v>
      </c>
      <c r="B17" s="106" t="s">
        <v>306</v>
      </c>
      <c r="C17" s="107">
        <v>40</v>
      </c>
      <c r="D17" s="107">
        <v>3</v>
      </c>
      <c r="E17" s="108">
        <v>7</v>
      </c>
      <c r="F17" s="109">
        <v>232</v>
      </c>
      <c r="G17" s="105">
        <v>30</v>
      </c>
      <c r="H17" s="110">
        <f t="shared" si="0"/>
        <v>0.12931034482758622</v>
      </c>
      <c r="I17" s="107">
        <v>463</v>
      </c>
    </row>
    <row r="18" spans="1:9" x14ac:dyDescent="0.25">
      <c r="A18" s="105">
        <v>16</v>
      </c>
      <c r="B18" s="106" t="s">
        <v>307</v>
      </c>
      <c r="C18" s="107">
        <v>67</v>
      </c>
      <c r="D18" s="107">
        <v>50</v>
      </c>
      <c r="E18" s="108">
        <v>2</v>
      </c>
      <c r="F18" s="109">
        <v>126</v>
      </c>
      <c r="G18" s="105">
        <v>15</v>
      </c>
      <c r="H18" s="110">
        <f t="shared" si="0"/>
        <v>0.11904761904761904</v>
      </c>
      <c r="I18" s="107">
        <v>340</v>
      </c>
    </row>
    <row r="19" spans="1:9" x14ac:dyDescent="0.25">
      <c r="A19" s="105">
        <v>17</v>
      </c>
      <c r="B19" s="106" t="s">
        <v>43</v>
      </c>
      <c r="C19" s="107">
        <v>443</v>
      </c>
      <c r="D19" s="107">
        <v>288</v>
      </c>
      <c r="E19" s="107">
        <v>48</v>
      </c>
      <c r="F19" s="107">
        <v>1037</v>
      </c>
      <c r="G19" s="107">
        <v>107</v>
      </c>
      <c r="H19" s="110">
        <v>0.10318225650916105</v>
      </c>
      <c r="I19" s="107">
        <v>1593</v>
      </c>
    </row>
    <row r="20" spans="1:9" x14ac:dyDescent="0.25">
      <c r="A20" s="105">
        <v>18</v>
      </c>
      <c r="B20" s="106" t="s">
        <v>308</v>
      </c>
      <c r="C20" s="107">
        <v>104</v>
      </c>
      <c r="D20" s="107">
        <v>62</v>
      </c>
      <c r="E20" s="108">
        <v>14</v>
      </c>
      <c r="F20" s="109">
        <v>402.10160782352938</v>
      </c>
      <c r="G20" s="105">
        <v>28</v>
      </c>
      <c r="H20" s="110">
        <f t="shared" ref="H20:H45" si="1">G20/F20</f>
        <v>6.9634140861949453E-2</v>
      </c>
      <c r="I20" s="107">
        <v>566</v>
      </c>
    </row>
    <row r="21" spans="1:9" x14ac:dyDescent="0.25">
      <c r="A21" s="105">
        <v>19</v>
      </c>
      <c r="B21" s="106" t="s">
        <v>20</v>
      </c>
      <c r="C21" s="107">
        <v>30</v>
      </c>
      <c r="D21" s="107">
        <v>20</v>
      </c>
      <c r="E21" s="108">
        <v>3</v>
      </c>
      <c r="F21" s="109">
        <v>181.13547276470587</v>
      </c>
      <c r="G21" s="105">
        <v>7</v>
      </c>
      <c r="H21" s="110">
        <f t="shared" si="1"/>
        <v>3.8645108509987813E-2</v>
      </c>
      <c r="I21" s="107">
        <v>144</v>
      </c>
    </row>
    <row r="22" spans="1:9" x14ac:dyDescent="0.25">
      <c r="A22" s="105">
        <v>20</v>
      </c>
      <c r="B22" s="106" t="s">
        <v>309</v>
      </c>
      <c r="C22" s="107">
        <v>7</v>
      </c>
      <c r="D22" s="107">
        <v>2</v>
      </c>
      <c r="E22" s="108">
        <v>4</v>
      </c>
      <c r="F22" s="109">
        <v>36.606060999999997</v>
      </c>
      <c r="G22" s="105">
        <v>1</v>
      </c>
      <c r="H22" s="110">
        <f t="shared" si="1"/>
        <v>2.7317880500718175E-2</v>
      </c>
      <c r="I22" s="107">
        <v>77</v>
      </c>
    </row>
    <row r="23" spans="1:9" x14ac:dyDescent="0.25">
      <c r="A23" s="105">
        <v>21</v>
      </c>
      <c r="B23" s="106" t="s">
        <v>310</v>
      </c>
      <c r="C23" s="107">
        <v>6</v>
      </c>
      <c r="D23" s="107">
        <v>0</v>
      </c>
      <c r="E23" s="108">
        <v>5</v>
      </c>
      <c r="F23" s="109">
        <v>42.636365999999995</v>
      </c>
      <c r="G23" s="105">
        <v>1</v>
      </c>
      <c r="H23" s="110">
        <f t="shared" si="1"/>
        <v>2.3454156482285569E-2</v>
      </c>
      <c r="I23" s="107">
        <v>231</v>
      </c>
    </row>
    <row r="24" spans="1:9" x14ac:dyDescent="0.25">
      <c r="A24" s="105">
        <v>22</v>
      </c>
      <c r="B24" s="106" t="s">
        <v>311</v>
      </c>
      <c r="C24" s="107">
        <v>9</v>
      </c>
      <c r="D24" s="107">
        <v>6</v>
      </c>
      <c r="E24" s="108">
        <v>1</v>
      </c>
      <c r="F24" s="109">
        <v>111.13547276470588</v>
      </c>
      <c r="G24" s="105">
        <v>2</v>
      </c>
      <c r="H24" s="110">
        <f t="shared" si="1"/>
        <v>1.7996054277236627E-2</v>
      </c>
      <c r="I24" s="107">
        <v>59</v>
      </c>
    </row>
    <row r="25" spans="1:9" x14ac:dyDescent="0.25">
      <c r="A25" s="105">
        <v>23</v>
      </c>
      <c r="B25" s="111" t="s">
        <v>312</v>
      </c>
      <c r="C25" s="107">
        <v>9</v>
      </c>
      <c r="D25" s="107">
        <v>4</v>
      </c>
      <c r="E25" s="108">
        <v>4</v>
      </c>
      <c r="F25" s="109">
        <v>83.953655764705886</v>
      </c>
      <c r="G25" s="105">
        <v>1</v>
      </c>
      <c r="H25" s="110">
        <f t="shared" si="1"/>
        <v>1.1911333591031064E-2</v>
      </c>
      <c r="I25" s="107">
        <v>98</v>
      </c>
    </row>
    <row r="26" spans="1:9" x14ac:dyDescent="0.25">
      <c r="A26" s="105">
        <v>24</v>
      </c>
      <c r="B26" s="106" t="s">
        <v>313</v>
      </c>
      <c r="C26" s="107">
        <v>28</v>
      </c>
      <c r="D26" s="107">
        <v>3</v>
      </c>
      <c r="E26" s="108">
        <v>24</v>
      </c>
      <c r="F26" s="109">
        <v>171.48306752941176</v>
      </c>
      <c r="G26" s="105">
        <v>1</v>
      </c>
      <c r="H26" s="110">
        <f t="shared" si="1"/>
        <v>5.8314795414333605E-3</v>
      </c>
      <c r="I26" s="107">
        <v>218</v>
      </c>
    </row>
    <row r="27" spans="1:9" x14ac:dyDescent="0.25">
      <c r="A27" s="105">
        <v>25</v>
      </c>
      <c r="B27" s="106" t="s">
        <v>314</v>
      </c>
      <c r="C27" s="107">
        <v>5</v>
      </c>
      <c r="D27" s="107">
        <v>1</v>
      </c>
      <c r="E27" s="108">
        <v>4</v>
      </c>
      <c r="F27" s="109">
        <v>62.347594764705882</v>
      </c>
      <c r="G27" s="105">
        <v>0</v>
      </c>
      <c r="H27" s="110">
        <f t="shared" si="1"/>
        <v>0</v>
      </c>
      <c r="I27" s="107">
        <v>173</v>
      </c>
    </row>
    <row r="28" spans="1:9" x14ac:dyDescent="0.25">
      <c r="A28" s="105">
        <v>26</v>
      </c>
      <c r="B28" s="106" t="s">
        <v>154</v>
      </c>
      <c r="C28" s="107">
        <v>2</v>
      </c>
      <c r="D28" s="107">
        <v>0</v>
      </c>
      <c r="E28" s="108">
        <v>2</v>
      </c>
      <c r="F28" s="109">
        <v>25.529411764705884</v>
      </c>
      <c r="G28" s="105">
        <v>0</v>
      </c>
      <c r="H28" s="110">
        <f t="shared" si="1"/>
        <v>0</v>
      </c>
      <c r="I28" s="107">
        <v>68</v>
      </c>
    </row>
    <row r="29" spans="1:9" x14ac:dyDescent="0.25">
      <c r="A29" s="105">
        <v>27</v>
      </c>
      <c r="B29" s="106" t="s">
        <v>315</v>
      </c>
      <c r="C29" s="107">
        <v>0</v>
      </c>
      <c r="D29" s="107">
        <v>0</v>
      </c>
      <c r="E29" s="108">
        <v>0</v>
      </c>
      <c r="F29" s="109">
        <v>19</v>
      </c>
      <c r="G29" s="105">
        <v>0</v>
      </c>
      <c r="H29" s="110">
        <f t="shared" si="1"/>
        <v>0</v>
      </c>
      <c r="I29" s="107">
        <v>38</v>
      </c>
    </row>
    <row r="30" spans="1:9" x14ac:dyDescent="0.25">
      <c r="A30" s="105">
        <v>28</v>
      </c>
      <c r="B30" s="106" t="s">
        <v>316</v>
      </c>
      <c r="C30" s="107">
        <v>0</v>
      </c>
      <c r="D30" s="107">
        <v>0</v>
      </c>
      <c r="E30" s="108">
        <v>0</v>
      </c>
      <c r="F30" s="109">
        <v>16</v>
      </c>
      <c r="G30" s="105">
        <v>0</v>
      </c>
      <c r="H30" s="110">
        <f t="shared" si="1"/>
        <v>0</v>
      </c>
      <c r="I30" s="107">
        <v>18</v>
      </c>
    </row>
    <row r="31" spans="1:9" x14ac:dyDescent="0.25">
      <c r="A31" s="105">
        <v>29</v>
      </c>
      <c r="B31" s="106" t="s">
        <v>317</v>
      </c>
      <c r="C31" s="107">
        <v>0</v>
      </c>
      <c r="D31" s="107">
        <v>0</v>
      </c>
      <c r="E31" s="108">
        <v>0</v>
      </c>
      <c r="F31" s="109">
        <v>15</v>
      </c>
      <c r="G31" s="105">
        <v>0</v>
      </c>
      <c r="H31" s="110">
        <f t="shared" si="1"/>
        <v>0</v>
      </c>
      <c r="I31" s="107">
        <v>20</v>
      </c>
    </row>
    <row r="32" spans="1:9" x14ac:dyDescent="0.25">
      <c r="A32" s="105">
        <v>30</v>
      </c>
      <c r="B32" s="106" t="s">
        <v>318</v>
      </c>
      <c r="C32" s="107">
        <v>0</v>
      </c>
      <c r="D32" s="107">
        <v>0</v>
      </c>
      <c r="E32" s="108">
        <v>0</v>
      </c>
      <c r="F32" s="109">
        <v>12</v>
      </c>
      <c r="G32" s="105">
        <v>0</v>
      </c>
      <c r="H32" s="110">
        <f t="shared" si="1"/>
        <v>0</v>
      </c>
      <c r="I32" s="107">
        <v>124</v>
      </c>
    </row>
    <row r="33" spans="1:9" x14ac:dyDescent="0.25">
      <c r="A33" s="105">
        <v>31</v>
      </c>
      <c r="B33" s="112" t="s">
        <v>319</v>
      </c>
      <c r="C33" s="107">
        <v>1</v>
      </c>
      <c r="D33" s="107">
        <v>0</v>
      </c>
      <c r="E33" s="108">
        <v>1</v>
      </c>
      <c r="F33" s="109">
        <v>11.606061</v>
      </c>
      <c r="G33" s="105">
        <v>0</v>
      </c>
      <c r="H33" s="110">
        <f t="shared" si="1"/>
        <v>0</v>
      </c>
      <c r="I33" s="107">
        <v>15</v>
      </c>
    </row>
    <row r="34" spans="1:9" x14ac:dyDescent="0.25">
      <c r="A34" s="105">
        <v>32</v>
      </c>
      <c r="B34" s="106" t="s">
        <v>320</v>
      </c>
      <c r="C34" s="107">
        <v>3</v>
      </c>
      <c r="D34" s="107">
        <v>3</v>
      </c>
      <c r="E34" s="108">
        <v>0</v>
      </c>
      <c r="F34" s="109">
        <v>10</v>
      </c>
      <c r="G34" s="105">
        <v>0</v>
      </c>
      <c r="H34" s="110">
        <f t="shared" si="1"/>
        <v>0</v>
      </c>
      <c r="I34" s="107">
        <v>15</v>
      </c>
    </row>
    <row r="35" spans="1:9" x14ac:dyDescent="0.25">
      <c r="A35" s="105">
        <v>33</v>
      </c>
      <c r="B35" s="106" t="s">
        <v>321</v>
      </c>
      <c r="C35" s="107">
        <v>0</v>
      </c>
      <c r="D35" s="107">
        <v>0</v>
      </c>
      <c r="E35" s="108">
        <v>0</v>
      </c>
      <c r="F35" s="109">
        <v>10</v>
      </c>
      <c r="G35" s="105">
        <v>0</v>
      </c>
      <c r="H35" s="110">
        <f t="shared" si="1"/>
        <v>0</v>
      </c>
      <c r="I35" s="107">
        <v>24</v>
      </c>
    </row>
    <row r="36" spans="1:9" x14ac:dyDescent="0.25">
      <c r="A36" s="105">
        <v>34</v>
      </c>
      <c r="B36" s="106" t="s">
        <v>322</v>
      </c>
      <c r="C36" s="107">
        <v>0</v>
      </c>
      <c r="D36" s="107">
        <v>0</v>
      </c>
      <c r="E36" s="108">
        <v>0</v>
      </c>
      <c r="F36" s="109">
        <v>8</v>
      </c>
      <c r="G36" s="105">
        <v>0</v>
      </c>
      <c r="H36" s="110">
        <f t="shared" si="1"/>
        <v>0</v>
      </c>
      <c r="I36" s="107">
        <v>28</v>
      </c>
    </row>
    <row r="37" spans="1:9" x14ac:dyDescent="0.25">
      <c r="A37" s="105">
        <v>35</v>
      </c>
      <c r="B37" s="106" t="s">
        <v>323</v>
      </c>
      <c r="C37" s="107">
        <v>2</v>
      </c>
      <c r="D37" s="107">
        <v>0</v>
      </c>
      <c r="E37" s="108">
        <v>2</v>
      </c>
      <c r="F37" s="109">
        <v>4</v>
      </c>
      <c r="G37" s="105">
        <v>0</v>
      </c>
      <c r="H37" s="110">
        <f t="shared" si="1"/>
        <v>0</v>
      </c>
      <c r="I37" s="107" t="s">
        <v>295</v>
      </c>
    </row>
    <row r="38" spans="1:9" x14ac:dyDescent="0.25">
      <c r="A38" s="105">
        <v>36</v>
      </c>
      <c r="B38" s="111" t="s">
        <v>324</v>
      </c>
      <c r="C38" s="107">
        <v>0</v>
      </c>
      <c r="D38" s="107">
        <v>0</v>
      </c>
      <c r="E38" s="108">
        <v>0</v>
      </c>
      <c r="F38" s="109">
        <v>4</v>
      </c>
      <c r="G38" s="105">
        <v>0</v>
      </c>
      <c r="H38" s="110">
        <f t="shared" si="1"/>
        <v>0</v>
      </c>
      <c r="I38" s="107" t="s">
        <v>295</v>
      </c>
    </row>
    <row r="39" spans="1:9" x14ac:dyDescent="0.25">
      <c r="A39" s="105">
        <v>37</v>
      </c>
      <c r="B39" s="106" t="s">
        <v>325</v>
      </c>
      <c r="C39" s="107">
        <v>0</v>
      </c>
      <c r="D39" s="107">
        <v>0</v>
      </c>
      <c r="E39" s="108">
        <v>0</v>
      </c>
      <c r="F39" s="109">
        <v>3</v>
      </c>
      <c r="G39" s="105">
        <v>0</v>
      </c>
      <c r="H39" s="110">
        <f t="shared" si="1"/>
        <v>0</v>
      </c>
      <c r="I39" s="107" t="s">
        <v>295</v>
      </c>
    </row>
    <row r="40" spans="1:9" x14ac:dyDescent="0.25">
      <c r="A40" s="105">
        <v>38</v>
      </c>
      <c r="B40" s="106" t="s">
        <v>326</v>
      </c>
      <c r="C40" s="107">
        <v>0</v>
      </c>
      <c r="D40" s="107">
        <v>0</v>
      </c>
      <c r="E40" s="108">
        <v>0</v>
      </c>
      <c r="F40" s="109">
        <v>1</v>
      </c>
      <c r="G40" s="105">
        <v>0</v>
      </c>
      <c r="H40" s="110">
        <f t="shared" si="1"/>
        <v>0</v>
      </c>
      <c r="I40" s="107" t="s">
        <v>295</v>
      </c>
    </row>
    <row r="41" spans="1:9" x14ac:dyDescent="0.25">
      <c r="A41" s="105">
        <v>39</v>
      </c>
      <c r="B41" s="106" t="s">
        <v>92</v>
      </c>
      <c r="C41" s="107">
        <v>0</v>
      </c>
      <c r="D41" s="107">
        <v>0</v>
      </c>
      <c r="E41" s="108">
        <v>0</v>
      </c>
      <c r="F41" s="109">
        <v>1</v>
      </c>
      <c r="G41" s="105">
        <v>0</v>
      </c>
      <c r="H41" s="110">
        <f t="shared" si="1"/>
        <v>0</v>
      </c>
      <c r="I41" s="107" t="s">
        <v>295</v>
      </c>
    </row>
    <row r="42" spans="1:9" x14ac:dyDescent="0.25">
      <c r="A42" s="105">
        <v>40</v>
      </c>
      <c r="B42" s="106" t="s">
        <v>327</v>
      </c>
      <c r="C42" s="107">
        <v>0</v>
      </c>
      <c r="D42" s="107">
        <v>0</v>
      </c>
      <c r="E42" s="108">
        <v>0</v>
      </c>
      <c r="F42" s="109">
        <v>1</v>
      </c>
      <c r="G42" s="105">
        <v>0</v>
      </c>
      <c r="H42" s="110">
        <f t="shared" si="1"/>
        <v>0</v>
      </c>
      <c r="I42" s="107" t="s">
        <v>295</v>
      </c>
    </row>
    <row r="43" spans="1:9" x14ac:dyDescent="0.25">
      <c r="A43" s="105">
        <v>41</v>
      </c>
      <c r="B43" s="106" t="s">
        <v>328</v>
      </c>
      <c r="C43" s="107">
        <v>0</v>
      </c>
      <c r="D43" s="107">
        <v>0</v>
      </c>
      <c r="E43" s="108">
        <v>0</v>
      </c>
      <c r="F43" s="109">
        <v>1</v>
      </c>
      <c r="G43" s="105">
        <v>0</v>
      </c>
      <c r="H43" s="110">
        <f t="shared" si="1"/>
        <v>0</v>
      </c>
      <c r="I43" s="107">
        <v>20</v>
      </c>
    </row>
    <row r="44" spans="1:9" x14ac:dyDescent="0.25">
      <c r="A44" s="105">
        <v>42</v>
      </c>
      <c r="B44" s="106" t="s">
        <v>329</v>
      </c>
      <c r="C44" s="107">
        <v>0</v>
      </c>
      <c r="D44" s="107">
        <v>0</v>
      </c>
      <c r="E44" s="108">
        <v>0</v>
      </c>
      <c r="F44" s="109">
        <v>0.60606099999999996</v>
      </c>
      <c r="G44" s="105">
        <v>0</v>
      </c>
      <c r="H44" s="110">
        <f t="shared" si="1"/>
        <v>0</v>
      </c>
      <c r="I44" s="107" t="s">
        <v>295</v>
      </c>
    </row>
    <row r="45" spans="1:9" x14ac:dyDescent="0.25">
      <c r="A45" s="113"/>
      <c r="B45" s="114" t="s">
        <v>87</v>
      </c>
      <c r="C45" s="115">
        <f>SUM(C3:C44)</f>
        <v>4883</v>
      </c>
      <c r="D45" s="115">
        <f>SUM(D3:D44)</f>
        <v>3034</v>
      </c>
      <c r="E45" s="115">
        <f>SUM(E3:E44)</f>
        <v>548</v>
      </c>
      <c r="F45" s="116">
        <f>SUM(F3:F44)</f>
        <v>7330.9002046470605</v>
      </c>
      <c r="G45" s="115">
        <f>SUM(G3:G44)</f>
        <v>1301</v>
      </c>
      <c r="H45" s="117">
        <f t="shared" si="1"/>
        <v>0.17746797305674625</v>
      </c>
      <c r="I45" s="115">
        <f>SUBTOTAL(9,I3:I44)</f>
        <v>8976</v>
      </c>
    </row>
  </sheetData>
  <mergeCells count="1">
    <mergeCell ref="A1:I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Annex 13A</vt:lpstr>
      <vt:lpstr>Annex 13B</vt:lpstr>
      <vt:lpstr>Annex 13C</vt:lpstr>
      <vt:lpstr>Annex 13D</vt:lpstr>
      <vt:lpstr>Annex 14</vt:lpstr>
      <vt:lpstr>Annex 14A</vt:lpstr>
      <vt:lpstr>Annex 15</vt:lpstr>
      <vt:lpstr>Annex 15A</vt:lpstr>
      <vt:lpstr>Annex 16</vt:lpstr>
      <vt:lpstr>Annex 17</vt:lpstr>
      <vt:lpstr>Annex 17A</vt:lpstr>
      <vt:lpstr>Annex 18</vt:lpstr>
      <vt:lpstr>Annex 18A</vt:lpstr>
      <vt:lpstr>Annex 19</vt:lpstr>
      <vt:lpstr>Annex 19A</vt:lpstr>
      <vt:lpstr>Annex 20</vt:lpstr>
      <vt:lpstr>Annex 20A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Shashank  Srivastava</dc:creator>
  <cp:lastModifiedBy>Shashank  Srivastava</cp:lastModifiedBy>
  <dcterms:created xsi:type="dcterms:W3CDTF">2015-06-05T18:17:20Z</dcterms:created>
  <dcterms:modified xsi:type="dcterms:W3CDTF">2025-11-27T08:43:10Z</dcterms:modified>
</cp:coreProperties>
</file>